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704" firstSheet="2" activeTab="8"/>
  </bookViews>
  <sheets>
    <sheet name="strategic I call" sheetId="1" r:id="rId1"/>
    <sheet name="I call" sheetId="2" r:id="rId2"/>
    <sheet name="II call - january" sheetId="3" r:id="rId3"/>
    <sheet name="II call - march" sheetId="4" r:id="rId4"/>
    <sheet name="II call april" sheetId="5" r:id="rId5"/>
    <sheet name="strategic II call" sheetId="6" r:id="rId6"/>
    <sheet name="II call july" sheetId="7" r:id="rId7"/>
    <sheet name="II call october" sheetId="8" r:id="rId8"/>
    <sheet name="Total contracted" sheetId="9" r:id="rId9"/>
  </sheets>
  <externalReferences>
    <externalReference r:id="rId12"/>
  </externalReferences>
  <definedNames>
    <definedName name="_xlnm._FilterDatabase" localSheetId="6" hidden="1">'II call july'!$L$3:$V$141</definedName>
    <definedName name="_xlnm._FilterDatabase" localSheetId="5" hidden="1">'strategic II call'!$L$3:$V$40</definedName>
    <definedName name="_xlnm.Print_Area" localSheetId="1">'I call'!$A$1:$V$67</definedName>
    <definedName name="_xlnm.Print_Area" localSheetId="2">'II call - january'!$A$1:$Z$61</definedName>
    <definedName name="_xlnm.Print_Area" localSheetId="3">'II call - march'!$A$1:$Z$24</definedName>
    <definedName name="_xlnm.Print_Area" localSheetId="6">'II call july'!$A$1:$Z$144</definedName>
    <definedName name="_xlnm.Print_Area" localSheetId="0">'strategic I call'!$A$1:$Y$10</definedName>
    <definedName name="_xlnm.Print_Area" localSheetId="5">'strategic II call'!$A$1:$Y$50</definedName>
    <definedName name="_xlnm.Print_Area" localSheetId="8">'Total contracted'!$A$1:$C$40</definedName>
    <definedName name="_xlnm.Print_Titles" localSheetId="7">'II call october'!$1:$3</definedName>
  </definedNames>
  <calcPr fullCalcOnLoad="1"/>
</workbook>
</file>

<file path=xl/sharedStrings.xml><?xml version="1.0" encoding="utf-8"?>
<sst xmlns="http://schemas.openxmlformats.org/spreadsheetml/2006/main" count="5191" uniqueCount="2336">
  <si>
    <t>To increase the institutional capacity of the local public
administration and business community in order to prevent and react
in the case of accidental industrial pollution
-To develop the planning capacity of the joint intervention based on
the assessments of the risks generated by accidental industrial
pollution
-Development of the local public administration capacity of
prevention and reaction in case of accidental industrial pollution
-Increase of the awareness of population, local public administration
and businesses regarding the risks of accidental industrial pollution</t>
  </si>
  <si>
    <t>Promoting cooperation in the field of intervention in case of emergency situations in the crossborder region, in order to ensure a sustainable development and increasing living standards of the population</t>
  </si>
  <si>
    <t xml:space="preserve"> Creating an efficient Monitoring and alarming system in case of disaster (MASD) in the crossborder area Giurgiu-Ruse. This system will generate a series of flood risk maps based on field data (GIS) and potential evolution of the risk factors (forecasting), and an efficient alarming system by the acquisition and deployment of sirens.
- Better rescue and intervention capabilities by the acquisition of specific equipments (boats, vehicle)
- Providing real time, easy to access information and updates for all the involved authorities and for the general public via a bilingual web portal.
- Developing joint activities for information and training in the field of efficient management of emergency situations</t>
  </si>
  <si>
    <t>1. Setting up, by the project end, a monitoring and decision support system for emergency situations related to hydro-meteorological events, accidents at hydro-technical buildings and accidental spills.
2. Efficient alarming system by the acquisition and deployment of sirens, spread throughout the entire county (both in urban and rural areas) that will be triggered by the monitoring and decision support system.
3. Better rescue and intervention capabilities by the acquisition of two patrol and rescue boats.
4. Stimulating the local awareness in case of risk related to water by creating and maintaining a local risk register.</t>
  </si>
  <si>
    <t>Creation, development and implementation of the instruments being used for social economical development analyse and for the socio economical   elaboration of GIS regional maps</t>
  </si>
  <si>
    <t>Creating a support for the sustainable development of cross–border area Giurgiu-Ruse and increasing the comparative benefits and reducing the disadvantages by promotion of the obtaining and using of biofuels; promotion of the innovation and technology transfer by
strengthening the relations between research and SME; stimulating interregional cooperation in order to obtain biofuels to increase social stability and economic development in the region</t>
  </si>
  <si>
    <t>Development of tourism potential in General Toshevo Municipality and creation of market orientated tourist products. Preserving and popularization of local natural and cultural-historical heritage.</t>
  </si>
  <si>
    <t>1. e-stock module for: 
-Suppliers and Producers 
-Producers and Merchants
in textile and leather industry 
2. e-commerce module for:
-Merchants
-Buyers 
in textile and leather industry
3. e-jobs module for:
-individuals and 
-companies acting in textile and leather industry
4. management and forecasting module (decision support system) for textile and leather industry
5. Classification and characteristic indexes system, procedures and methodology
6. Strategy document for textile and leather industry in the area
7. Trained personnel
8. Advertising related to textile and leather industry and  also for the whole system produced in this project</t>
  </si>
  <si>
    <t xml:space="preserve">The general objective of the CBC Fairs is to bring together the economics communities from both Romanian and Bulgarian cross border area, in order to assure a better economic development of the region and a better promotion of the SMEs from the mentioned area. The specific objectives of the CBC Fairs are: to support the cross border cooperation between SMEs and young entrepreneurs from the cross border area; to improve availability and dissemination of information and to sustain the economic development of the Romanian – Bulgarian cross border area, throughout organization and implementation 4 specialized fairs for agriculture, construction and tourism within this area. </t>
  </si>
  <si>
    <t>Overall objective Sustainable economic development of the region Dolj, Olt, Mehedinti, Belogradchik, Montana, Pleven, by identifying and promoting opportunities in the field of viticulture and adjacent services. Specific objectiv 1 Identifying and promoting opportunities in the viticulture field and adjacent services from the crossborder area Dolj, Olt, Mehedinti, Belogradchik, Montana, Pleven through specific measures and means. Specific objectiv 2 Planning a pilot project in viticulture field in order to become an example of good practice for developing vine and wine industry in the romanian-bulgarian cross-border area</t>
  </si>
  <si>
    <t>1-3.1-3</t>
  </si>
  <si>
    <t>CROSS – Common Regional Opportunities for SME Secto</t>
  </si>
  <si>
    <t>To contribute to the sustainable economic development of the border area by joint “soft measures” for successful business cooperation encouragement and regional geo-economic comparative advantages identification and promotion.
To encourage 120-140 entrepreneurs from SME sector to jointly identify the key issues and challenges for business cooperation.
To create effective cross-border business partnership of mutual benefit and to enhance the competitiveness in national and international scale of 50 SMEs from the target border region.
To promote positive regional image and foreign investments.
To create sustainable preconditions for partnerships building on the basis of the unexploited area’s comparative advantages.</t>
  </si>
  <si>
    <t>Alliance Balkani NGO, Vratza, Bulgaria</t>
  </si>
  <si>
    <t>Municipality of Vratza</t>
  </si>
  <si>
    <t>Agency for Regional Development and Business Center - Vidin</t>
  </si>
  <si>
    <t>“National Centre for Information Service” - Pleven</t>
  </si>
  <si>
    <t xml:space="preserve">Vidin Chamber of Commerce and Industry   </t>
  </si>
  <si>
    <t>REGIONAL MUSEUM OF HISTORY - DOBRICH</t>
  </si>
  <si>
    <t>St. Cyril and St. Methodius University of Veliko Turnovo
Faculty of Economics</t>
  </si>
  <si>
    <t>Ecological society “New alliance”</t>
  </si>
  <si>
    <t>“Amza Pellea” Culture House Bailesti</t>
  </si>
  <si>
    <t>Dance ensemble “Mladost”</t>
  </si>
  <si>
    <t>Nikopole Municipality</t>
  </si>
  <si>
    <t>Initiative for Intercommunity Cooperation and Development - Brebeni-Olt</t>
  </si>
  <si>
    <t xml:space="preserve">Bulgarian Social and Economic Development Association (BSEDA)        </t>
  </si>
  <si>
    <t>Stage of the ages - Veliko Tarnovo</t>
  </si>
  <si>
    <t>Chamber of Commerce and Industry Vrasta</t>
  </si>
  <si>
    <t xml:space="preserve">Ruse Chamber of Commerce and Industry </t>
  </si>
  <si>
    <t>Municipality Dobrichka, Dobrich District</t>
  </si>
  <si>
    <t>Chamber of Commerce of Dobrich</t>
  </si>
  <si>
    <t>Municipality Krushari</t>
  </si>
  <si>
    <t xml:space="preserve">Municipality Deleni </t>
  </si>
  <si>
    <t xml:space="preserve">Bulgarian Society for the Protection of Birds           </t>
  </si>
  <si>
    <t>Kozloduy Municipality</t>
  </si>
  <si>
    <t>Romanian Ornithological Society</t>
  </si>
  <si>
    <t>Olt Environmental Protection Agency</t>
  </si>
  <si>
    <t>Regional Administration of Veliko Tarnovo</t>
  </si>
  <si>
    <t xml:space="preserve">Chamber of Commerce, Industry and Agriculture of Teleorman County    </t>
  </si>
  <si>
    <t>City Hall Zimnicea</t>
  </si>
  <si>
    <t>Chamber of Commerce and Industry Dobrich</t>
  </si>
  <si>
    <t>Bulgarian-Romania Chamber of Commerce and Industry</t>
  </si>
  <si>
    <t>Vratsa Chamber of Commerce and Industry</t>
  </si>
  <si>
    <t>“National Centre for Information Service” – Pleven</t>
  </si>
  <si>
    <t>District Administration Pleven</t>
  </si>
  <si>
    <t xml:space="preserve">The Foundation for Democracy, Culture and Liberty, Calarasi Branch, Romania  </t>
  </si>
  <si>
    <t>Chamber of Commerce, Industry and Agriculture Calarasi, Romania</t>
  </si>
  <si>
    <t>Association of the Danube River Municipalities “Danube”, Bulgaria</t>
  </si>
  <si>
    <t>Association for Cross-Border Cooperation and Development „Danube Dobrudja”, Bulgaria</t>
  </si>
  <si>
    <t>Municipality of Razgrad</t>
  </si>
  <si>
    <t>Oltenia Taekwondo  Sports Club</t>
  </si>
  <si>
    <t xml:space="preserve">TT Winter Sports Club </t>
  </si>
  <si>
    <t>Sports Club in Table Tennis "Danube", Ruse</t>
  </si>
  <si>
    <t>SPORTS CLUB “AIKIKEN”</t>
  </si>
  <si>
    <t>Topalu Local Council</t>
  </si>
  <si>
    <t>Gradistea Local Council</t>
  </si>
  <si>
    <t>Tervel Municipality</t>
  </si>
  <si>
    <t>“Oltenia” Dolj County Inspectorate for Emergency Situations</t>
  </si>
  <si>
    <t>Geopphysical Institute of Bulgarian Academy of Sciences</t>
  </si>
  <si>
    <t>District Administration Silistra</t>
  </si>
  <si>
    <t>National Institute for Research and Development for Biological Sciences</t>
  </si>
  <si>
    <t xml:space="preserve">National Institute for Chemical-Pharmaceuutical Research and Development </t>
  </si>
  <si>
    <t>National Institute of  Research and Development for Machines and Installation  Designed to Agricultural and Food Industry</t>
  </si>
  <si>
    <t>Alliance for regional and civil initiatives (ARCI) - Silistra</t>
  </si>
  <si>
    <t>Foundation “New Century”</t>
  </si>
  <si>
    <t>ROMANIAN ASSOCIATION  FOR COMMUNITY DEVELOPMENT- CRAIOVA BRANCH</t>
  </si>
  <si>
    <t>Wallachians Association from Bulgaria</t>
  </si>
  <si>
    <t>Municipality of Svishtov</t>
  </si>
  <si>
    <t>Municipality of Zimnich</t>
  </si>
  <si>
    <t>Dolj County Council</t>
  </si>
  <si>
    <t>Municipality of Mizia</t>
  </si>
  <si>
    <t>OLT COUNTY COUNCIL</t>
  </si>
  <si>
    <t>Slivo pole Municipality</t>
  </si>
  <si>
    <t>Constanta County Council</t>
  </si>
  <si>
    <t>DOBROMIR LOCAL COUNCIL</t>
  </si>
  <si>
    <t>CONSTANTA COUNTY COUNCIL</t>
  </si>
  <si>
    <t>The Association For Intercommunitary Development “Uda Clocociov  –Saelele – Lunca”</t>
  </si>
  <si>
    <t>The Municipality of Belene</t>
  </si>
  <si>
    <t>The Association For Intercommunitary Development “Segarcea Vale – Liţa – Turnu Măgurele”</t>
  </si>
  <si>
    <t>The Association For Intercommunitary Development “Beciu – Plopii Slăviteşti - Slobozia Mîndra”</t>
  </si>
  <si>
    <t>TELEORMAN COUNTY COUNCIL</t>
  </si>
  <si>
    <t>“Club Friends of Public’s Park of Rusenski Lom” – Ruse, Bulgaria</t>
  </si>
  <si>
    <t>ECOLINKS-GSUPROOS, RUSE</t>
  </si>
  <si>
    <t>“Green Romania Ecological Society” Association</t>
  </si>
  <si>
    <t>“Development of Cultural Heritage Vidin” Foundation - Bulgaria</t>
  </si>
  <si>
    <t>House of Culture Calafat</t>
  </si>
  <si>
    <t>National Institute of Marine Geology and  Geoecology</t>
  </si>
  <si>
    <t>National Institute of Earth Physics (NIEP)</t>
  </si>
  <si>
    <t>Geological Institute, Bulgarian Academy of Sciences (GI-BAS)</t>
  </si>
  <si>
    <t>Institute of oceanology Varna</t>
  </si>
  <si>
    <t>District Directorate of Ministry of Interior - Rousse</t>
  </si>
  <si>
    <t>University of Ruse Angel Kanchev</t>
  </si>
  <si>
    <t xml:space="preserve">”Drobeta” Emergency Situations Inspectorate of Mehedinty county </t>
  </si>
  <si>
    <t>Vidin Chamber of Commerce</t>
  </si>
  <si>
    <t>District directorate of the Ministry of Interior - Rousse</t>
  </si>
  <si>
    <t>GIURGIU COUNTY COUNCIL</t>
  </si>
  <si>
    <t>Oryahovo Municipality</t>
  </si>
  <si>
    <t>National Association of Small and Medium Business - Pleven</t>
  </si>
  <si>
    <t>BECHET CITY HALL</t>
  </si>
  <si>
    <t>Museum of National History and Archaeology Constanta</t>
  </si>
  <si>
    <t xml:space="preserve"> “Regional Development Agency and Business Centre 2000”</t>
  </si>
  <si>
    <t>European Institute for Cultural Tourism</t>
  </si>
  <si>
    <t xml:space="preserve"> Agency for Regional Development and Business Center - Vidin</t>
  </si>
  <si>
    <t>Vidin Chamber of Commerce and Industry</t>
  </si>
  <si>
    <t>The Local Employers’ Association for Small and Medium Enterprises (LEASME) Calafat</t>
  </si>
  <si>
    <t xml:space="preserve">Municipality of Vilcelele, Calarasi County, Romania </t>
  </si>
  <si>
    <t xml:space="preserve"> ACCESS Association</t>
  </si>
  <si>
    <t xml:space="preserve"> Municipality of Isperih, Razgrad District </t>
  </si>
  <si>
    <t>Municipality of Sitovo</t>
  </si>
  <si>
    <t xml:space="preserve">Mitropoly of Ruse  </t>
  </si>
  <si>
    <t>Bishopic of Giurgiu</t>
  </si>
  <si>
    <t>Eurointegra Montana branch/ Eurointegra central organization</t>
  </si>
  <si>
    <t>Municipality Vetovo</t>
  </si>
  <si>
    <t>GOSTINU LOCAL COUNCIL</t>
  </si>
  <si>
    <t xml:space="preserve"> Romanian Association for Technology Transfer and Innovation</t>
  </si>
  <si>
    <t>Perpetuum Mobile Foundation</t>
  </si>
  <si>
    <t>National Centre for Information Service - Pleven</t>
  </si>
  <si>
    <t>General Objectiv: Creating premises of economic and social cooperation between communities in the Mehedinti -Vidin Cross Border area; Specific objectives: 1. Identifying  opportunities and the potential of economic and social development of the Mehedinti -Vidin Cross Border area by organizing conferences and seminars with participation of the relevant stakeholders; 2. Increasing access to information and awareness of the importance of the role that local actors have in economic and social development of Mehedinti -Vidin Cross Border area;3. Support for creation of networks of cooperation in close relation to the needs and interests of development for  Mehedinti –Vidin Cross Border area</t>
  </si>
  <si>
    <t>General objectives:
To contribute to the development of the cross-border  health exchange and improved healthcare quality.
To faster cross-border cooperation and joint efforts to solve common problems and efficiently utilize the border area potential.
Specific objectives:
Promoting the sharing of professional expertise and good practices in healthcare for mentally disabled.</t>
  </si>
  <si>
    <t>The improvement of Romanian Bulgarian cooperation between schools and local authorities in the field of education / Increase the quality of education process in the border area by promoting technology /Promotion of IT techniques in Education.</t>
  </si>
  <si>
    <t xml:space="preserve">General objective: to build sustainable cooperation between Constanta-Silistra cross border communities, through youth acknowledgement of cultural and social characteristics of the area; Specific objective: to strengthen social and cultural coherence in Constanta- Silistra cross border area, through youth cultural exchanges and linkages  </t>
  </si>
  <si>
    <t xml:space="preserve">The overall objective of the project is to establish links between local authorities on both sides of the Danube and the people for sustainable development of border area. The general objective of the proposed project or supporting the development of eligible border, both in Romania and in bulgaria. It aims to create a "bridge" between the two countries, to assist border regions in solving similar problems of development, by promoting cooperation and common solutions. </t>
  </si>
  <si>
    <t>The overall objective is to approximate border communities targeted by these children in local communities, increasing at the same time sentimental common European identity. 
The specific objectives are: 
1. Achieving consistency in the area of cultural cross-border cooperation through cultural, artistic and sports, children between 
2. 2 target communities. Dissemination of cultural values common throughout the zone border.</t>
  </si>
  <si>
    <t>1. Achievement of durable relation between the representatives of the local communities and implementation of complex bilateral exchange for the local communities in the following spheres:
      - education
      - culture and traditions
2. Increase of knowledge, skills and experience among the representatives of the target groups.
3. Encourage of the joint activities in order to develop the transnational cooperation among the youth.
4. Creation of innovative sustainable bridge for remote exchange and sharing of good practices among the structure of civic society.</t>
  </si>
  <si>
    <t>04.12.2010</t>
  </si>
  <si>
    <t>04.06.2013</t>
  </si>
  <si>
    <t>83148/30.11.2010</t>
  </si>
  <si>
    <t>83154/30.11.2010</t>
  </si>
  <si>
    <t>07.12.2010</t>
  </si>
  <si>
    <t>06.05.2012</t>
  </si>
  <si>
    <t>83191/30.11.2010</t>
  </si>
  <si>
    <t>83193/30.11.2010</t>
  </si>
  <si>
    <t>09.12.2010</t>
  </si>
  <si>
    <t>08.12.2011</t>
  </si>
  <si>
    <t>83167/30.11.2010</t>
  </si>
  <si>
    <t>83171/30.11.2010</t>
  </si>
  <si>
    <t>83194/30.11.2010</t>
  </si>
  <si>
    <t>22.12.2010</t>
  </si>
  <si>
    <t>85316/08.12.2010</t>
  </si>
  <si>
    <t>85319/08.12.2010</t>
  </si>
  <si>
    <t>РД-02-2910345/30.11.2010</t>
  </si>
  <si>
    <t>РД-02-2910350/03.12.2010</t>
  </si>
  <si>
    <t>РД-02-2910351/03.12.2010</t>
  </si>
  <si>
    <t>РД-02-2910353/06.12.2010</t>
  </si>
  <si>
    <t>РД-02-2910357/07.12.2010</t>
  </si>
  <si>
    <t>РД-02-2910365/08.12.2010</t>
  </si>
  <si>
    <t>РД-02-2910366/09.12.2010</t>
  </si>
  <si>
    <t>01.01.2011</t>
  </si>
  <si>
    <t>88714/20.12.2010</t>
  </si>
  <si>
    <t>88717/20.12.2010</t>
  </si>
  <si>
    <t>0363/21.12.2010</t>
  </si>
  <si>
    <t>0364/21.12.2010</t>
  </si>
  <si>
    <t>30.06.2012</t>
  </si>
  <si>
    <t>0360/21.12.2010</t>
  </si>
  <si>
    <t>0361/21.12.2010</t>
  </si>
  <si>
    <t>0366/29.12.2010</t>
  </si>
  <si>
    <t>0369/29.12.2010</t>
  </si>
  <si>
    <t>РД-02-2910319/18.11.2010</t>
  </si>
  <si>
    <t>РД-02-2910385/16.12.2010</t>
  </si>
  <si>
    <t>РД-02-2910189/ 23.08.2010</t>
  </si>
  <si>
    <t>РД-02-2910321/ 19.11.2010</t>
  </si>
  <si>
    <t>РД-02-2910184/19.08.2010</t>
  </si>
  <si>
    <t>РД-02-2910188/20.08.2010</t>
  </si>
  <si>
    <t>РД-02-2910387/ 16.12.2010</t>
  </si>
  <si>
    <t>РД-02-2910377/15.12.2010</t>
  </si>
  <si>
    <t>РД-02-2910183/ 19.08.2010</t>
  </si>
  <si>
    <t>РД-02-2910187/ 19.08.2010</t>
  </si>
  <si>
    <t>РД-02-2910399/
21.12.2010</t>
  </si>
  <si>
    <t>РД-02-2910397/20.12.2010</t>
  </si>
  <si>
    <t>РД-02-2910389/16.12.2010</t>
  </si>
  <si>
    <t>РД-02-2910182/19.08.2010</t>
  </si>
  <si>
    <t>РД-02-2910384/16.12.2010</t>
  </si>
  <si>
    <t>РД-02-2910362/08.12.2010</t>
  </si>
  <si>
    <t>РД-02-2910395/20.11.2010</t>
  </si>
  <si>
    <t>РД-02-2910317/17.11.2010</t>
  </si>
  <si>
    <t>РД-02-2910378/15.12.2010</t>
  </si>
  <si>
    <t>РД-02-2910318/17.11.2010</t>
  </si>
  <si>
    <t>РД-02-2910230/14.10.2010</t>
  </si>
  <si>
    <t>РД-02-29-5/12.01.2011</t>
  </si>
  <si>
    <t>РД-02-2910390/17.12.2010</t>
  </si>
  <si>
    <t>368/29.12.2010</t>
  </si>
  <si>
    <t>26.07.2011</t>
  </si>
  <si>
    <t>05.10.2011</t>
  </si>
  <si>
    <t>29.09.2011</t>
  </si>
  <si>
    <t>62L/11.02.2011</t>
  </si>
  <si>
    <t>РД-02-29-24/01.02.2011</t>
  </si>
  <si>
    <t>РД-02-29-27/08.02.2011</t>
  </si>
  <si>
    <t>РД-02-29-28/08.02.2011</t>
  </si>
  <si>
    <t>РД-02-29-17/25.01.2011</t>
  </si>
  <si>
    <t>РД-02-29-34/17.02.2011</t>
  </si>
  <si>
    <t>РД-02-29-35/18.02.2011</t>
  </si>
  <si>
    <t>РД-02-29-26/07.02.2011</t>
  </si>
  <si>
    <t>РД-02-29-19/25.01.2011</t>
  </si>
  <si>
    <t>РД-02-29-15/21.01.2011</t>
  </si>
  <si>
    <t>РД-02-29-46/09.03.2011</t>
  </si>
  <si>
    <t>15.01.2012</t>
  </si>
  <si>
    <t>РД-02-29-49/15.03.2011</t>
  </si>
  <si>
    <t>РД-02-29-48/15.03.2011</t>
  </si>
  <si>
    <t>РД-02-29-52/17.03.2011</t>
  </si>
  <si>
    <t>РД-02-29-54/17.03.2011</t>
  </si>
  <si>
    <t>РД-02-29-50/15.03.2011</t>
  </si>
  <si>
    <t>19222/08.03.2011</t>
  </si>
  <si>
    <t>19227/08.03.2011</t>
  </si>
  <si>
    <t>16.03.2011</t>
  </si>
  <si>
    <t>19215/08.03.2011</t>
  </si>
  <si>
    <t>19219/08.03.2011</t>
  </si>
  <si>
    <t>RINNO - a model for enhancing the benefits of Romania-Bulgaria cross border region cooperation by using RD&amp;I</t>
  </si>
  <si>
    <t>Joint Risk Monitoring during Emergencies in the Danube Area Border</t>
  </si>
  <si>
    <t>Foundation for Democracy,Culture and Liberty-Calarasi branch</t>
  </si>
  <si>
    <t>Association of Danube River Municipalities "Danube"</t>
  </si>
  <si>
    <t>National Environmental Guard Romania</t>
  </si>
  <si>
    <t>Research, Development and Testing National Institute for Electrical Engineering-ICMET Craiova</t>
  </si>
  <si>
    <t>Ministry of Environment and Forestry Romania</t>
  </si>
  <si>
    <t>Regional Inspectorate of Environment and WaterVeliko Turnovo</t>
  </si>
  <si>
    <t>National Authority for Scientific Research, Romania</t>
  </si>
  <si>
    <t>Ministry of Education, Youth and Science, Bulgaria</t>
  </si>
  <si>
    <t xml:space="preserve">Economic and social development of Romania-Bulgaria border area on the basis of partnership between the R&amp;D&amp;I, universities, central and local administration and SMEs.
To create a comprehensive and accurate image of the R&amp;D&amp;I status in the cross-border area. To develop the R&amp;D&amp;I in the cross-border area and its contribution to local development. To create a database with relevant information in the cross-border area, focused on R&amp;D&amp;I. To disseminate the project results at regional, national and international level
</t>
  </si>
  <si>
    <t>Ministry of Administration and Interior/General Inspectorate for Emergency Situations, Romania</t>
  </si>
  <si>
    <t xml:space="preserve">Ministry of Interior of the Republic of Bulgaria /  Fire Safety and Rescue Directorate General and Civil Protection Directorate General </t>
  </si>
  <si>
    <t>University of Craiova, Innovation and Technological Transfer Center CITT</t>
  </si>
  <si>
    <t>St. Cyril and St. Methodius University of Veliko Tarnovo</t>
  </si>
  <si>
    <t xml:space="preserve">Improvement of the emergency preparedness and intervention, efficient prevention, monitoring and disaster consequences mitigation and fight for combating pollution of environmental factors in the eligible area. Creating of an integrated system to prevent disasters caused by hail in Dolj-Vidin border region and its extension over the all Romania-Bulgaria border region. The increasing of information level of decision factors from Romania and Bulgaria directly involved in the issue of environment policies for pollution control
The air quality monitoring for sustainable protection of the environment in cross border area Romania-Bulgaria. Establishment of a joint model of flood risk sustainable management in the Danube border area
</t>
  </si>
  <si>
    <t>РД-02-2910309/12.11.2010</t>
  </si>
  <si>
    <t>РД-02-2910313/15.11.2010</t>
  </si>
  <si>
    <t>РД-02-2910314/15.11.2010</t>
  </si>
  <si>
    <t>РД-02-2910312/15.11.2010</t>
  </si>
  <si>
    <t>РД-02-2910316/16.11.2010</t>
  </si>
  <si>
    <t>РД-02-2910315/16.11.2010</t>
  </si>
  <si>
    <t>РД-02-2910327/22.11.2010</t>
  </si>
  <si>
    <t>РД-02-2910326/22.11.2010</t>
  </si>
  <si>
    <t>РД-02-2910328/22.11.2010</t>
  </si>
  <si>
    <t>РД-02-2910329/22.11.2010</t>
  </si>
  <si>
    <t>РД-02-2910324/22.11.2010</t>
  </si>
  <si>
    <t>2(3i)-1.1-8</t>
  </si>
  <si>
    <t>Rehabilitation of the infrastructure of county road 504 Cernetu(DJ 506) – Alexandria(E 70), 42+060 km – 53+834 km,  Repair and reconstruction Road PVN 1026, Zagrazhden-port Zagrazhden and Repair municipal road ІV 11042(PVN 1020), Iskar- Slavovitsa, Pleven district</t>
  </si>
  <si>
    <t>2(3i)-1.1-3</t>
  </si>
  <si>
    <t>Sustainability, Mobility, Accessibility in Cross Border Region Constanta – Dobrich – Transport Infrastructure</t>
  </si>
  <si>
    <t>2(3i)-1.1-5*</t>
  </si>
  <si>
    <t>“Developing Road Infrastructure for a Valuable Economy – Turnu Magurele - Nikopole cross-border road”</t>
  </si>
  <si>
    <t>2(3i)-2.1-4</t>
  </si>
  <si>
    <t>The Green gold of the Danube</t>
  </si>
  <si>
    <t>2(3i)-2.1-9</t>
  </si>
  <si>
    <t>DEVELOPMENT OF A MANAGEMENT SYSTEM FOR ENVIRONMENTAL PROTECTION BY ENHANCING THE USE VALUE OF ANIMAL DEJECTIONS IN THE TELEORMAN-VELIKO TARNOVO CROSSBORDER AREA</t>
  </si>
  <si>
    <t>2(3i)-2.1-7</t>
  </si>
  <si>
    <t>PROMOTING NATURE PROTECTION AND ENVIRONMENT CONSERVATION BY INTEGRATED USE OF RENEWABLE ENERGIES</t>
  </si>
  <si>
    <t>2(3i)-2.1-3</t>
  </si>
  <si>
    <t>Sustainable development of cross-border region Giurgiu-Ruse-Razgrad by making the rural communities aware of environment protection by producing organic food</t>
  </si>
  <si>
    <t>2(3i)-2.1-8</t>
  </si>
  <si>
    <t>Restitution, preservation and management of populations and habitats of Black Stork (Ciconia nigra) and evaluation of reintroduction of the Greater Spotted Eagle (Acvila clanga) in Comana and Rusenski Lom Nature Parks</t>
  </si>
  <si>
    <t>2(3i)-2.1-6</t>
  </si>
  <si>
    <t>“Integrated systems of monitoring and controlling wastewater, the quality and security of textile products commercialized in Romania and Bulgaria”</t>
  </si>
  <si>
    <t>2(3i)-2.2-10</t>
  </si>
  <si>
    <t>REACT - Integrated system for dynamic monitoring and warning for
technological risks in Romania-Bulgaria cross-border area</t>
  </si>
  <si>
    <t>2(3i)-2.2-7</t>
  </si>
  <si>
    <t>EQUIPMENT TO SAVE OUR LIVES</t>
  </si>
  <si>
    <t>2(3i)-2.2-5</t>
  </si>
  <si>
    <t>Joint actions for the management of emergency situations in case of hydro-meteorological events and accidental water pollutions</t>
  </si>
  <si>
    <t>2(3i)-2.2-8</t>
  </si>
  <si>
    <t>Management of emergencies caused by dangerous hydrological, meteorological  and environmental quality events</t>
  </si>
  <si>
    <t>2(3i)-3.1-16</t>
  </si>
  <si>
    <t>ECOLOGIC CROSS-BORDER OPERATIONS FOR A BUSINESS INTEGRATED ZONE – ECO BIZ</t>
  </si>
  <si>
    <t>2(3i)-3.1-1</t>
  </si>
  <si>
    <t>Biofuels – source of common sustainable development in the crossborder
cooperation area</t>
  </si>
  <si>
    <t>2(3i)-3.1-14</t>
  </si>
  <si>
    <t>“Responsible Use of Nature Resources and Encouragement of Sustainable Development of Alternative Form of Tourism”</t>
  </si>
  <si>
    <t>2(3i)-3.1-12</t>
  </si>
  <si>
    <t>Cross Border Cooperation Fairs – CBC Fairs</t>
  </si>
  <si>
    <t>2(3i)-3.1-19</t>
  </si>
  <si>
    <t>Cross-border Networks for Development of Cultural Tourism</t>
  </si>
  <si>
    <t>2(3i)-3.1-9</t>
  </si>
  <si>
    <t>Wine Way</t>
  </si>
  <si>
    <t>2(3i)-3.1-13</t>
  </si>
  <si>
    <t>Support Actions to create New RDI partnerships in trans-border area in order to bring together Business and Research for accessing European Founds</t>
  </si>
  <si>
    <t>2(3i)-3.1-5</t>
  </si>
  <si>
    <t>PROmotion of TOUrism through Flexible Business Support - PRO TOUR</t>
  </si>
  <si>
    <t>2(3i)-3.1-17</t>
  </si>
  <si>
    <t>“Support for Valu lui Traian-Kaynardja cross border business development through business infrastructure- Agribusiness Market”</t>
  </si>
  <si>
    <t>2(3i)-3.1-8</t>
  </si>
  <si>
    <t xml:space="preserve">Danube Institute for development networks  to promote foreign investments and positive regional identity and image </t>
  </si>
  <si>
    <t>2(3i)-3.1-10</t>
  </si>
  <si>
    <t>CALLATIS NAUTICAL CLUB</t>
  </si>
  <si>
    <t>2(3i)-3.1-11</t>
  </si>
  <si>
    <t>Developing a regional distinctive socio-economic identity in cross-border area Olt-Pleven</t>
  </si>
  <si>
    <t>2(3i)-3.1-18</t>
  </si>
  <si>
    <t xml:space="preserve">OPTIMAL DECISION MAKING SYSTEM BASED ON E- COMMERCE AND DATAMINING TECHIQUES FOR THE SMALL AND MEDIUM SIZED ENTREPRISES (IN THE TEXTILE BRANCH) – DECOPTEX
SISTEM DECIZIONAL OPTIMAL FUNDAMENTAT PE TEHNICI E-COMMERCE SI DATAMINING UTILIZAT IN PRACTICA IMM-URILOR (ACTIVAND IN DOMENIUL TEXTIL)
</t>
  </si>
  <si>
    <t>2(3i)-3.1-6</t>
  </si>
  <si>
    <t>Creation of a common cross-border portal for e-business – “e-
Business Pages”</t>
  </si>
  <si>
    <t>2(3i)-3.2-4</t>
  </si>
  <si>
    <t>Romanian - Bulgarian joint cooperation for a long-term and sustainable development of the young human resources in the field of the renewable energy technologies, in order to overcome the socio-cultural barrier and to open common opportunities for getting a job and their employment along the cross - border area</t>
  </si>
  <si>
    <t>2(3i)-3.2-2</t>
  </si>
  <si>
    <t>Region Wide Education – Crossborder cooperation and networking for life-long learning in the region Calarasi- Silistra- Constanca</t>
  </si>
  <si>
    <t>2(3i)-3.2-1</t>
  </si>
  <si>
    <t>Creating a joint labour market through mobility and training services in Olt-Pleven area</t>
  </si>
  <si>
    <t>2(3i)-3.2-3</t>
  </si>
  <si>
    <t>ICT – a force for change in education</t>
  </si>
  <si>
    <t>2(3i)-3.3-1</t>
  </si>
  <si>
    <t>“People meeting People, Opportunities meeting Opportunities, in Mehedinti – Vidin cross-border area”</t>
  </si>
  <si>
    <t>2(3i)-3.3-5</t>
  </si>
  <si>
    <t>Two banks, One river</t>
  </si>
  <si>
    <t>2(3i)-3.3-3</t>
  </si>
  <si>
    <t>SAFE AND MODERN SCHOOLS FOR YOUTH</t>
  </si>
  <si>
    <t>2(3i)-3.3-6</t>
  </si>
  <si>
    <t>"Romanian and Bulgarian Youth Cooperation Through Art and Tradition"</t>
  </si>
  <si>
    <t>2(3i)-3.3-15</t>
  </si>
  <si>
    <t>Personal European for Public Administration</t>
  </si>
  <si>
    <t>2(3i)-3.3-12</t>
  </si>
  <si>
    <t>Let's walk creatively on the bridge of the Romanian – Bulgarian traditions</t>
  </si>
  <si>
    <t>2(3i)-3.3-7</t>
  </si>
  <si>
    <t>Development of the civil society and the local communities by Intercultural exchange of knowledge and experience</t>
  </si>
  <si>
    <t>Turnu Măgurele Local Council</t>
  </si>
  <si>
    <t>Turnu Mgurele Local Council</t>
  </si>
  <si>
    <t>Community Cultural Centre „Nikola Jonkov Vaptsarov” - Tutrakan</t>
  </si>
  <si>
    <t>National Institute for Chemical-Pharmaceutical Research and Development</t>
  </si>
  <si>
    <t>NATIONAL INSTITUTE OF RESEARCH – DEVELOPMENT FOR MACHINES AND INSTALLATIONS DESIGNED TO AGRICULTURE AND FOOD INDUSTRY - INMA BUCHAREST / ROMANIA</t>
  </si>
  <si>
    <t>2(3i)-2.1-5</t>
  </si>
  <si>
    <t>Joint study regarding an electro-generator system powered by water turbine for cross-border ecological electrical transport system</t>
  </si>
  <si>
    <t>COMOTI Romanian Research and Development Institute for Gas-Turbines</t>
  </si>
  <si>
    <t>NATIONAL INSTITUTE OF RESEARCH – DEVELOPMENT FOR MACHINES AND INSTALLATIONS DESIGNED TO AGRICULTURE AND FOOD INDUSTRY - INMA BUCHAREST</t>
  </si>
  <si>
    <t>R.N.P. ROMSILVA –COMANA NATURE PARK ADMINISTRATION  R.A.(CNPA)</t>
  </si>
  <si>
    <t>The National Research &amp; Development Institute for Textiles and Leather - ROMANIA ( INCDTP)</t>
  </si>
  <si>
    <t>Institutul National de Cercetare – Dezvoltare pentru
Inginerie Electrica ICPE - CA</t>
  </si>
  <si>
    <t>Olt County Council</t>
  </si>
  <si>
    <t>National Institute of Research and Development for
Biological Sciences</t>
  </si>
  <si>
    <t>Municipalitatea General Toshevo</t>
  </si>
  <si>
    <t>THE CENTER OF CONSULTANCY AND PROJECT MANAGEMENT – EUROPROJECT</t>
  </si>
  <si>
    <t>Municipality of Veliko Tarnovo, Republic of Bulgaria</t>
  </si>
  <si>
    <t>National Research and Development Institute for Gas Turbines – COMOTI, Bucharest - Romania</t>
  </si>
  <si>
    <t>Association for Economic Development Svishtov</t>
  </si>
  <si>
    <t>Valu lui Traian Local Council</t>
  </si>
  <si>
    <t>Association of the Danube River Municipalities “Danube”</t>
  </si>
  <si>
    <t>Mangalia City Hall</t>
  </si>
  <si>
    <t>The Research and Development National Institute for Textile and Leather</t>
  </si>
  <si>
    <t>Human Resources Development Agency Ruse</t>
  </si>
  <si>
    <t>National Institute for Research and Development in Electrical Engineering, ICPE-CA</t>
  </si>
  <si>
    <t>REGIONAL TRAINING CENTRE FOR LOCAL PUBLIC ADMINISTRATION FORDOC</t>
  </si>
  <si>
    <t>Olt Chamber of Commerce, Industry and Agriculture</t>
  </si>
  <si>
    <t>EUROINTEGRA NGO</t>
  </si>
  <si>
    <t>Soultion Brief Therapy and Counseling Centre- Ruse</t>
  </si>
  <si>
    <t>LOCAL COUNCIL POARTA ALBA</t>
  </si>
  <si>
    <t>“Grand Show” Cultural Association</t>
  </si>
  <si>
    <t>School with classes I-VIII Castelu</t>
  </si>
  <si>
    <t>Association Regional and Transnational Innitiatives, Dobrich</t>
  </si>
  <si>
    <t>Municipality Giurgiu</t>
  </si>
  <si>
    <t>GULIANTZI MUNICIPALITY</t>
  </si>
  <si>
    <t>DOLNA MITROPOLIYA MUNICIPALITY</t>
  </si>
  <si>
    <t>CONSTANTA County Council</t>
  </si>
  <si>
    <t>The Museum Of Gumelnita Civilization- Oltenita</t>
  </si>
  <si>
    <t>Silistra District Administration</t>
  </si>
  <si>
    <t>National Institute For Research &amp; Development For Machines And Installations Designed For Agricultural And Food Industry</t>
  </si>
  <si>
    <t>„N.Poushkarov” Institute of Soil Science</t>
  </si>
  <si>
    <t>County Office for Agricultural Consultancy Giurgiu / Romania</t>
  </si>
  <si>
    <t>University of Rousse “ANGEL KANCHEV” / Bulgaria</t>
  </si>
  <si>
    <t xml:space="preserve"> City Hall of Kubrat/ Bulgaria</t>
  </si>
  <si>
    <t>ICPE-CA National Institute for R&amp;D in Electrical Engineering</t>
  </si>
  <si>
    <t>University of Rousse “Angel Kancev”</t>
  </si>
  <si>
    <t>“Club Friends of Public’s Park of Rusenski Lom” – Ruse, Bulgaria (CFPPRL)</t>
  </si>
  <si>
    <t>ACADEMY OF ECONOMIC STUDIES -  Research Centre for “Regional Analyses and Policies”</t>
  </si>
  <si>
    <t>Business Support Centre for Small and Medium Enterprises
– Ruse</t>
  </si>
  <si>
    <t>University of RUSE “ANGEL KANCHEV”</t>
  </si>
  <si>
    <t xml:space="preserve">Research &amp; Development Institute for Industrial Ecology – ECOIND               </t>
  </si>
  <si>
    <t xml:space="preserve">   National Research and Development Institute for Gas Turbines – COMOTI, Bucharest -Romania</t>
  </si>
  <si>
    <t>"Dobroudja" Constanta County Inspectorate For Emergency Situations</t>
  </si>
  <si>
    <t xml:space="preserve"> County Emergency Clinic Hospital – Constanta</t>
  </si>
  <si>
    <t xml:space="preserve"> Municipality of Krushari</t>
  </si>
  <si>
    <t>Municipality of General Toshevo</t>
  </si>
  <si>
    <t>Directorate Civil Protection – Ruse District</t>
  </si>
  <si>
    <t>The Research – Development National Institute  for Textile and Leather Bucharest, Romania</t>
  </si>
  <si>
    <t xml:space="preserve"> National Agricultural Research-Development Institute Fundulea</t>
  </si>
  <si>
    <t xml:space="preserve"> Business Support Centre for Small and Medium Enterprises – Ruse</t>
  </si>
  <si>
    <t xml:space="preserve"> University of Russe “Angel Kanchev” - Russe </t>
  </si>
  <si>
    <t>NATIONAL INSTITUTE OF RESEARCH – DEVELOPMENT FOR
MACHINES AND INSTALLATIONS DESIGNED TO AGRICULTURE AND
FOOD INDUSTRY - INMA BUCHAREST</t>
  </si>
  <si>
    <t xml:space="preserve"> University of Rousse "Angel Kanchev "</t>
  </si>
  <si>
    <t xml:space="preserve"> Bulgarian-Romania Chamber of Commerce and Industry (BRCCI)</t>
  </si>
  <si>
    <t>Mulfatlar Local Council</t>
  </si>
  <si>
    <t>CHAMBER OF COMMERCE AND INDUSTRY VRATSA</t>
  </si>
  <si>
    <t xml:space="preserve"> Ruse Chamber of Commerce and Industry</t>
  </si>
  <si>
    <t>St. Cyril and St. Methodius University of Veliko Tarnovo
Faculty of Economy, Department of Marketing and Tourism</t>
  </si>
  <si>
    <t>UNIVERSITY OF CRAIOVA
HORTICULTURE FACULTY</t>
  </si>
  <si>
    <t>BALKAN CIVIC COALITION</t>
  </si>
  <si>
    <t>University of RUSE “ANGEL KANICHEV”</t>
  </si>
  <si>
    <t>Constanta Maritime  University</t>
  </si>
  <si>
    <t>The Ruse Chamber oh Commerce and Industry</t>
  </si>
  <si>
    <t xml:space="preserve"> Pleven Chamber oh Commerce and Industry</t>
  </si>
  <si>
    <t>Municipality Kaynardzha</t>
  </si>
  <si>
    <t>Balchik Municipality</t>
  </si>
  <si>
    <t>Regional Enterprise Support Centre</t>
  </si>
  <si>
    <t>D Tsenov Academy of Economics Svishtov</t>
  </si>
  <si>
    <t>Business Support
Ruse (BSC SME)</t>
  </si>
  <si>
    <t xml:space="preserve">Naval Academy “Mircea cel Bătrân” </t>
  </si>
  <si>
    <t>Association “Municipal Energy Agency - Rousse”</t>
  </si>
  <si>
    <t>REGIONAL TRAINING CENTRE FOR LOCAL PUBLIC ADMINISTRATION CONSTANTA (RTCLPA)</t>
  </si>
  <si>
    <t xml:space="preserve">University of Ruse “Angel Kanchev” – Silistra Subsidiary </t>
  </si>
  <si>
    <t>Olt County Agency for  Employment</t>
  </si>
  <si>
    <t>Bukgaria-Germanian Vocational Training Center Pleven</t>
  </si>
  <si>
    <t>ACCESS Association</t>
  </si>
  <si>
    <t>SCHOOL INSPECTORATE OF CĂLĂRAŞI COUNTY</t>
  </si>
  <si>
    <t>SOU Emilian Stanev</t>
  </si>
  <si>
    <t>Secondary School of Mathematics Baba Tonka</t>
  </si>
  <si>
    <t xml:space="preserve">Vidin chamber of commerce and industry </t>
  </si>
  <si>
    <t>Nagual Association</t>
  </si>
  <si>
    <t>LEHLIU-GARA LOCAL COUNCIL</t>
  </si>
  <si>
    <t>GENERAL TOCHEVO MUNICIPALITY</t>
  </si>
  <si>
    <t>CHILDREN’S PALACE CONSTANTA</t>
  </si>
  <si>
    <t>Center for Youth and Educational Activities</t>
  </si>
  <si>
    <t xml:space="preserve"> School with classes I-VIII Nisipari</t>
  </si>
  <si>
    <t>School with classes I-VIII no.5, Medgidia</t>
  </si>
  <si>
    <t xml:space="preserve"> Ivan Vazov School, Silistra</t>
  </si>
  <si>
    <t xml:space="preserve"> “Hristo Botev” Primary School Alfatar</t>
  </si>
  <si>
    <t>Foundation for Youth ELMI</t>
  </si>
  <si>
    <t>Total project value EUR</t>
  </si>
  <si>
    <t>2(3i)-1.1-5</t>
  </si>
  <si>
    <t xml:space="preserve">                                                                                                                                                                          General objective:  Improvement of Ruse – Giurgiu Euroregion’s main transport infrastructure through rehabilitation and modernization of the main sections of the connecting roads with pan-European transport corridor 9, optimization of the traffic coordination and decrease of the critical spots and overload sections;</t>
  </si>
  <si>
    <t>General objective of the project is: Improvement of transport infrastructure in the frontier region Specific objectives:
The specific objective of the project is: The improvement of the physic and institutional infrastructure in connection with the transport services in the border area to facilitate  the accessibility to borders and the  cross border traffic of goods and persons.
Improvement of road traffic conditions at cross-border area through repair and reconstruction of Road PVN 1026 
Improvement of road traffic conditions at cross-border area through repair and reconstruction of Road PVN 1026 
Improvement of the access to the crossing points on the Danube at Oriahovo - Beket and Nikopol – Turno Magurele through repair of Road PVN 1020 
Tourism development on the both sides of the c (Gulyantsi and Dolna Mitropoliya Municipality, Pleven District in Bulgaria and Teleorman County in Romania).
Social and economical development of the cross-border region.</t>
  </si>
  <si>
    <t xml:space="preserve">General objective:                                                                                                                                                                                   Improved access and mobility in Dobrich – Constanta cross-border region prerequisite for cohesion of the people, communities and economies in the border region between Romania and Bulgaria.
 Improved access in Dobrich – Constanta cross-border region through renovation road sections with cross-border importance and purchase of special vehicles for interventions and traffic control.
 Improved cross-border mobility through development of Strategy for cross-border increase in mobility intensifying goods and people's movement.
</t>
  </si>
  <si>
    <t>General objective: Improving the mobility of people and goods in Turnu Măgurele Nikopole cross-border area by developing the road network in Turnu Magurele and Nikopole.
Specific objective no.1 Ensuring the development of the Turnu Măgurele Nikopole cross-border area, by efficiently meeting the wider transport needs of population and commerce. 
Specific objective no.2 Improving the access to the Turnu Magurele- Nikopole cross-border point by rehabilitating the belt road and connex roads of Turnu Magurele and the Debovo-Nikopole- Vabel road as well as Debovo-Nikopole-Evlogievo roads in Nikopole Municipality.</t>
  </si>
  <si>
    <t>2(3i)-1.1-4</t>
  </si>
  <si>
    <t>General objective: To improve the awareness on environment protection, sustainable development and climate change in the Silistra and Calarasi districts based on a model, which can be multiplied in other districts of the cross-border region.</t>
  </si>
  <si>
    <t>General objective is: Support for environmental protection by enhancing the use value of animal dejection as biogas and organic fertilizers. The specific objectives are: Identifying and diversifying the means to protect the environment by enhancing the use value of animal dejections; Increasing the commitment of local communities  to fulfill the requirements of environmental protection by using manure for biogas production; Enhancing the level of information and public awareness.</t>
  </si>
  <si>
    <t xml:space="preserve">General objective: Creation of a support for conscientization and bracing the local communities in view of adopting a durable conduit for integrated usage of the available regenerative energy sources; 
Specific objective no. 1: Doing the inventory and the evaluation of regenerative energy regional resources, naturally available and “constructible”;
Specific objective no 2: Raising of the local communities availableness for usage, individually or in groups, of the regenerative energies; 
Specific objective no 3: Elaboration and dissemination of the type schemes of regenerative energy sources integrated exploitation. Supporting of potential applicants. 
</t>
  </si>
  <si>
    <t xml:space="preserve">Collaboration between Romanian and Bulgarians in the cross-border environment issue; realization of a joint study regarding the cross-border person traffic in Giurgiu-Rousse; realization of technical projects for an power generating system and for a pilot installation capable to extract electric energy from the Danube river; realization of a joint study regarding danube flow in Giurgiu- Rousse region; dissemination of the results. </t>
  </si>
  <si>
    <t>1-Sustainability of natural resources of cross-border cooperation region GIURGIU-RUSSE-RAZGRAD by promoting the methods, technologies and techniques appropriate to organic agriculture and environment efficient protection
2-Increasing the information availability and dissemination on common opportuneness in cross-border cooperation region GIURGIU-RUSSE-RAZGRAD regarding the organic food producing
3-Sustainable economic development of cross-border region GIURGIU-RUSSE-RAZGRAD through joint initiatives regarding the identification of efficient technologies for organic agriculture and their suitable equipment, according to environment protection and in conditions of obtaining agricultural and food competitive products designed to market.</t>
  </si>
  <si>
    <t>Establishing part of the ecological corridor, where in a scientific and sustainable way biological and landscape diversity is preserved;</t>
  </si>
  <si>
    <t>1. Establishing a joined short, medium and long-term strategy specific to the cross-border area in the field of environmental protection, natural resources efficient valorization and for the promotion of some modern technologies that should assure a sustainable development of the area.
2. Development of common systems for monitoring and control for environmental protection 
3.Development of common informational and promotional materials on environmental protection in the cross-border area</t>
  </si>
  <si>
    <t xml:space="preserve">The project aim is: elaboration of a cadastrer plan of Teleorman county’s roads  as a unitary and necessary system filing technique, economic and legal of all the Teleorman roads and common  development strategy for  both partners. </t>
  </si>
  <si>
    <t>Main objective: reasonable management and use of natural resources and sustainable development of the cross-border areas by the establishment of an ecological corridor
Specific objectives: Establishment of long lasting relationship between the partners for creation of capacity for the management of the ecological corridor and for performance of the management plans of the protected areas. Support the opportunities for increasing the income of the communities that live within Protected areas and Protected territories</t>
  </si>
  <si>
    <t>Overall objective: To improve the cross-border public awareness on environmental management and protection in the border region Vidin–Dolj through a massive eco initiative called ECOFUTURE
Specific objectives: To promote sustainability of the intrinsic value of the area’s natural resources by prudent exploitation and effective protection of the environment by creation of nature-friendly self-awareness and behaviour in the residents of the CBC region Vidin-Dolj from the earliest age</t>
  </si>
  <si>
    <t>Main objective: Implementation of an integrated early-warning system accompanied by a common decision-support tool, and enhancement of regional technical capability, for the adequate detection, assessment, forecasting and rapid notification of natural marine geohazards of risk to the Ro-Bg Black Sea cross-border area.
Sub-objectives:- Define and implement a unified and integrated approach toassessment of marine geohazards;- Install real-time, fully automatic specialized networks for rapid detection of marine geohazards;- Create the regional technical capability to perform marine seismic measurements;- Implement a common decision-support tool by provision of unique forecast and assessment software package and development of a joint database of scenarios;- Establish a joint marine geo-databank by integrating: - the existing national data;- the real-time data from deep-sea gauges, on-shore stations and national seismographic networks; and by performing coordinated marine geohazards investigations;- Cluster and enhance the regional expertise by training the staff and establishment of data exchange platform between national institutions.</t>
  </si>
  <si>
    <t>Overall objective: Creating a joint cross-border infrastructure for coordination and management of intervention activities within the Giurgiu-Rousse for the improvement of the monitoring, management and prevention of emergency situations, accidents and disasters. 
Specific objectives: Increasing the response capacity and operative interventions in emergency situations ,Endowment with specific equipments in case of  disasters, Realizing a Communication and Information System (CIS), Developing joint activities for information and training in the field of efficient management of emergency situations</t>
  </si>
  <si>
    <t xml:space="preserve">Approaching the scientific communities, of people from cross-border region of Romania – Bulgaria aiming to solve a common environmental problem, like the one of Danube water pollution with oil products.
Romanian - Bulgarian activities harmonization by creating a common structure for crisis situation management.  
Common strategy to prevent technological Danube pollution with oil products based on a new solution by one step centrifugal processing and separation in ecological products. </t>
  </si>
  <si>
    <t>General objective: The creation of a favorable framework for the sustainable socio-economic development of the communities living  in Mehedinti Vidin cross border- area, by implementing a common system for managing unexpected situations. 
Specific objectives: 
1. Protection and maintenance of environmental quality, applying the principles of prevention and precautions in the development of business in border areas, by implementing IT &amp; C in Mehedinti-Vidin area;
2. Increasing degree of information and participation of businesses community and citizens in the cross border area, in the domain of integrated environmental management, to ensure sustainable common development; 
3. Development of EcoBusiness Mehedinti - Vidin Center, as support for monitoring, communication, data transmission and rapid intervention.</t>
  </si>
  <si>
    <t>1. Increasing, by the project end, the efficiency of emergency response activities for the responsible public authorities in the Rousse – Giurgiu Euro-region;
2. Modernization of the existing fire emergency-rescue fleet and rescue teams’ equipment, working in the Rousse- Giurgiu Euro-region;
3. Ensuring compatibility and interoperability of fire extinguish and emergency-rescue equipment in the Rousse-Giurgiu region;  
4. Strengthening the capacity of forecasting and management, for a quick response in situations of epidemiological risk</t>
  </si>
  <si>
    <t xml:space="preserve">Creating a joint network formed by specialists from all technological fields is the main objective of SANDI proposal. Having specialists from different entities will cover a large knowledge area by connecting different entities (research, university and economic agents) in order to access and invest new founds in trans-border area. The project aims to identify the trans-border needs / necessities and to correlate the specific partners from the joint network with the opportunity created through organizing a series of events like workshops, conferences and a caravan. The project and the network will have an interactive website dedicated to the local needs. Through these objectives we intend to improve the support for cross-border business cooperation, promotion of a regional image and to attract new founds in the local area by submitting project proposals to access European Founds and projects for business field. </t>
  </si>
  <si>
    <t xml:space="preserve">To contribute to introduction of innovative solutions and   development of models for log-term sustainability of the local economic system                                                                                                      To contribute to improvement of social and economic status of local population and streghten the comparative advantages of the area                                                                                                                     To determinate the needs for training and gudance services and match them with offer of such services  </t>
  </si>
  <si>
    <t>General objective: to stimulate business cooperation among farmers from Valu lui Traian-Kaynardja cross border area, through joint business initiatives and infrastructure development; Specific objective: to create business infrastructure facilities for sustainable development of Valu lui Traian-Kaynardja cross border area</t>
  </si>
  <si>
    <t>General objective is General networking to develop and promote foreign investments and local communities business initiatives with the support of local authorities in cross-border area Bulgaria-Romania   and the specific objectives are: 1. Strategic planning capacity and  team up cross-border resources; 2. Generate thematic networks  and 3. Promote positive regional identity and image by  Danube Institute ITC platform</t>
  </si>
  <si>
    <t>General objective: The development of social-economic cohesion within cross-border area of Mangalia - Balchik by supporting business development of the nautical tourism field, by capitalization of existing touring and human potential.                                                                                                    Specific objectives: 1. Infrastructure development to support cross-border businesss for operators active in the field of nautical tourism   2. Support and optimization of entreprenorial abilities in the field of nautical tourism in the cross-border area of Mangalia - Balchik with a view to accelerate economic and social development.</t>
  </si>
  <si>
    <t>Overall objectives: Insuring the support for cross-border business cooperation and promotion of local products and enhancing the investment potential of the area</t>
  </si>
  <si>
    <t>1. Develop an e-stock system for Suppliers and Producers containing Virtual Factory features in textile and leather industry;
2. Develop an e-commerce system for Merchants and Buyers for textile and leather industry;
3. Implement an e-jobs system for individuals and companies acting in textile and leather industry;
4. Implementing an informative area for commercial promotions 
5. Develop a management and  forecasting system 
6. Trained personnel and technical documentation
7.  System advertised</t>
  </si>
  <si>
    <t>1. Creation of a database; 2. Translation into 3 languages; 3. Creation of a dynamic web portal; 4.Creation of an online market for offers; 5. Giving online business consultations; 6. Database of profiles and ideas of NGOs and public organizations; 7. Popularizing the portal; 8. Multiplying the project</t>
  </si>
  <si>
    <t>Main Objective. Bringing together high level specialists from Romania and Bulgaria for designing joint curricula and training programs for developing the skills and knowledge of the youth human resources, in the field of the renewable energy technologies, in order to create and line up the advantages and opportunities for getting a job and their employment along the cross-border region.</t>
  </si>
  <si>
    <t xml:space="preserve">Main:Encourage cooperation and exchanges among three educational institutions to design and implement joint bilingual programs, which develop the human resources in the area Constanca-Calarasi- Silistra; </t>
  </si>
  <si>
    <t>1. Generate a competitive and joint labour market. 2. Increase qualification and adaptability of workers to professional competences and profiles demanded by the business network. 3 . Improve employment access and labour market participation. 4. Facilitate access to training systems using new technologies. 5. facilitate labour mobility in the cross-border area. 6 . Meet the need for information and coordination connected with labour mobility and job opportunities in the border area.</t>
  </si>
  <si>
    <t xml:space="preserve">Main objective: To promote ICT integration into education and every day school practice as a major driver for change.  
Specific objectives: 1. The establishment of an educational partnership model between NGOs, schools and municipalities where the exchange of good practices and co operation in educational system will bring new capabilities and capacities to learning. 2. To address the digital dived - ICT for equity
</t>
  </si>
  <si>
    <t>Promote sustainable cross-border university cooperation in the field of medical R&amp;D and innovation; 
Promote transfer of know-how and research experience in the field of medical R&amp;D and innovation in the cross-border area; Promote the image of the cross-border area inside and outside its boundaries by joint project result dissemination</t>
  </si>
  <si>
    <t xml:space="preserve">Jointly development of  a Decision Support  System for agricultural production risk constructed on a GIS environment;
Jointly set-up an Intervention System of methods and means to control agricultural production risks;
Jointly implementation and dissemination of the Integrate System for precise and sustainable management of agricultural production risks </t>
  </si>
  <si>
    <t>General objective: the development of economic and social cohesion of the cross-borderrural zone Deleni-Dobrichka through the stimutation of business devetopment in the rural environment and the valorization of existing agricultural and human potential.
Specific objectives:1. Development of business and common services infrastructure in the cross-border rural zone Deteni-Dobrichka2. Stimutation and optimization of entrepreneurial knowledge, habits and skills of cooperation and investments in the cross-border ruraI zone Deteni-Dobrichka</t>
  </si>
  <si>
    <t>Overall objective: To contribute to the sustainable development of the Romanian-Bulgarian cross-border region thus introducing new cooperation models and partnership platforms 
Specific objective: 1. To establish the necessary framework for the joint integrated development of the Ruse-Giurgiu cross-border region  2. To build the image and unique identity of the Ruse-Giurgiu euroregion in view of promoting it to strategic investors</t>
  </si>
  <si>
    <t>The Danube House Project will be the frame for creating brands, networks and marketing for the small business sector considered by the regional actors the main engine of change, which can be supported by forming cross-border partnerships and associations to use the business opportunities. Brand products which will be developed within Danube House Project are coming from three categories: (1) agricultural, industrial, high-tech products; (2) traditional products and (3) cultural products</t>
  </si>
  <si>
    <t xml:space="preserve">To increase the R &amp; D organizational capacity of both Universities; 
To design innovative instruments for tracking evolving side effects on EU integration; 
To boost institutional academic collaboration work on R &amp; D on both sides of borders; 
To ensure the sustainability of project results; 
To ensure equal access to opportunities for disadvantaged groups;
To enlarge the Community cooperation on topics related to the European Integration of border regions; 
To contribute to the convergence objective of the European Union    </t>
  </si>
  <si>
    <t>To develop MA programme in ICC; to train lecturers, who will teach ICC, prepare textbooks and provide facilities and equipment necessary for the teaching process; 
To promote the culture of the neighboring country</t>
  </si>
  <si>
    <t>To develop innovative cross-border training services consistent with the emerging job positions in agribusiness and tourism AND To develop the institutional basis for sustainability and continuous monitoring of the developed specific training services for employment</t>
  </si>
  <si>
    <t>General: Develop an inclusive and accesible cross cultural community of youth that work or wish to participate in the field of intercultural dialogue.
Specific 1: Increase the value of youth exchanges and local activities such as youth cultural initiatives and youth projects that promote intercultural dialogue through exchanges of good practices;
Specific 2: Facilitate the exchange of experience and good practices between youth organizations</t>
  </si>
  <si>
    <t>To improve culture exchange among young and elderly people through the magic of chess. 
Specific objectives: 
1. to make chess popular in the cross-border area of Vidin, Dolj and Mehedinti; 
2. to encourage the training of chess in the cbc area for pupils from major schools; 
3. to initiate the organization of sustainable traditional chess events in the cross-border area</t>
  </si>
  <si>
    <t xml:space="preserve">Overall objective- Enhancing the cross-border cooperation between people and communities through strengthening social and cultural and sport coherence  
Specific objectives: 
1. Fostering development in water sports through development of water sport Strategy and organization of international conference
2. Increasing attractiveness and positive attitude towards water sports through conducting sport training sessions and water sport festival
3. Establishment of sustainable and supportive  environment through conduction of wide informational and promotional campaign
</t>
  </si>
  <si>
    <t xml:space="preserve">STRATEGIC OBJECTIVES: Strengthening the institutions working in the area of road traffic and transport
SPECIFIC OBJECTIVES:
Contribution towards safety on road and transportation in public transport;
Educating students and teachers in the field of safety on road;
Evaluation and transfer of pilot activities to cross border territory
</t>
  </si>
  <si>
    <t>General objective: Organization of joint innovation activities in the area of education, sport, youth and entertainment, with strong emphasis on after-school cooperation of public schools from two cross-border municipalities Ruse – Kalarasi.
Specific objective:
Creation of preliminary conceptions for the 8 topics of historical recoveries by both partners on the project;
Purchase of requisite and deliveries related with the recoveries topics;Training of 100 students from both cross-border municipalities in specific skills and techniques related to animating and historical recoveries;Presentation of created skills in creation of joint public presentations in: Dve Mogili, Kalarasi, Constanca, Ruse</t>
  </si>
  <si>
    <t xml:space="preserve">To create sustainable linkages between people and increase level of cooperation in cultural and social field;
To create conditions for positive leisure time activities and mutual understanding between communities in Kardam village  and Negru Voda
</t>
  </si>
  <si>
    <t>Prevention of the natural disasters generated by earthquakes in cross-border area Romania-Bulgaria   developing the early warning integrated communication network and capacity building at local level based on results of research in this field</t>
  </si>
  <si>
    <t>1. Creating a response system for epidemics and other public health emergencies; Increasing the capacity of resort institutions to forecast how the epidemics and other risk factors for population health and environment will be triggered and propagated by implementing a GIS system; Awareness rising on environment quality through the population from the project area.</t>
  </si>
  <si>
    <t xml:space="preserve">Support for joint integrated and synergetic economic and social development of the Calarasi –Silistra area using the business potential of the medicinal and aromatic plants and natural  products   </t>
  </si>
  <si>
    <t>To establish and promote a Network of Cross-border Business Support Centres for providing joint CBC - related services to businesses and to stimulate cross-border cooperation among companies in the target border regions.</t>
  </si>
  <si>
    <t xml:space="preserve">Contribution to creation of conditions for cooperation between youths from the cross border region Ruse-Giurgiu for setting up common awareness for regional identity. </t>
  </si>
  <si>
    <t>Increasing and enhancing the cultural dialogue between the Romanian and Bulgarian people living on the transborder region and establishing mechanism that should be able to permit the two multi-ethnic communities to be more involved into social and cultural cohesion</t>
  </si>
  <si>
    <t>To protect population, businesses, environment and infrastructure from natural and man-made crises and risks, by development of joint GIS (Geographic Information System) infrastructure, elaboration of detailed maps, exchange of data, and effective partnership</t>
  </si>
  <si>
    <t>To boost the competitiveness and strengthen the identity of the cross-border region by creating competitive cross-border clusters</t>
  </si>
  <si>
    <t>To contribute to the joint development of a sustainable socio-economic cross-border area with favorable image; To bring together people, communities and economies to build an integrated cooperative area exploiting their innovation potential; To stimulate cross-border cooperation between development of a joint model for business innovation network and increase the capacity for a successful cooperation.</t>
  </si>
  <si>
    <t>To bring together people, communities and economics from the cross-border region throughout a joint research and statistical center, in order to reinforce the Romanian-Bulgarian cooperation</t>
  </si>
  <si>
    <t>To assist the cross-border development participants in contact and cooperation, so they can use the comparative advantages and information exchange, market researches and resource cooperation for stimulating growth in the region.</t>
  </si>
  <si>
    <t>Supporting research and innovation through inceased cooperation, for ensuring sustainable development of Dolj-Plevan area</t>
  </si>
  <si>
    <t>Development of the joint tourist potential of General Toshevo Municipality and the Local Council of Negru Voda. Conservation of the natural resources and biodiversity. Setting up of pre-conditions for joint social and economic development of the two municipalities</t>
  </si>
  <si>
    <t>To generate economic and social development of the cross boarder area Romania – Bulgaria enhancing the R &amp; D &amp; Innovation potential of the universities, research institutes, SME’s and local governments</t>
  </si>
  <si>
    <t>To establish cooperation between the public administrations of Razgrad and Calarasi Municipalities in partnership with the Chamber of Commerce, Industry and Agriculture in Calarasi to improve local governance in cross-cutting service areas, which  contribute to cross-border community cohesion</t>
  </si>
  <si>
    <t>Supporting the development in the cross border area by ’’people to people’’ actions;
The development of a sustainable sports partnerships between clubs from the Olt – Ruse border area;
Increasing the sports events in Olt – Ruse cross border area.</t>
  </si>
  <si>
    <t xml:space="preserve">Improving the quality of life for rural population;
The improvement of the cross border cooperation in the field of Oro dental health and reducing disparities between rural and urban in Romania and Bulgaria in cross-border area; Transfer of know-how and best practices in training of doctors in border area; 
The Development of common structures of cooperation Romanian Bulgarian in the field of health and education. </t>
  </si>
  <si>
    <t>To establish cooperation and strengthen social and cultural coherence between cross-border rural communities</t>
  </si>
  <si>
    <t xml:space="preserve">Enhancing the cross-border cooperation between people and communities through strengthening social and cultural coherence </t>
  </si>
  <si>
    <t xml:space="preserve">CONSTANTA CHAMBER OF COMMERCE, INDUSTRY, SHIPPING AND AGRICULTURE </t>
  </si>
  <si>
    <t>Local Council of Negru Voda</t>
  </si>
  <si>
    <t>Local Employers’ Association for Small and Middle Enterprises (LEASME) Calafat</t>
  </si>
  <si>
    <t>Turnu Magurele Local Council</t>
  </si>
  <si>
    <t>Association "Regional Partnership for Sustainable Development" Vidin</t>
  </si>
  <si>
    <t>Federation of Employers in Oltenia Region</t>
  </si>
  <si>
    <t>Chamber of Commerce and Idustry Vratsa</t>
  </si>
  <si>
    <t>General Toshevo Municipality</t>
  </si>
  <si>
    <t>National Institute of Research and Development for Earth Physics</t>
  </si>
  <si>
    <t>The Foundation for Democracy, Culture and Liberty, Calarasi Branch</t>
  </si>
  <si>
    <t>Tsenovo Municipality</t>
  </si>
  <si>
    <t>06.09.2010</t>
  </si>
  <si>
    <t>Association “Regional Partnership for Sustainable Development –Vidin”</t>
  </si>
  <si>
    <t>Association for Cross 
Border Cooperation and 
Development "Danube Dobrujda" Silistra</t>
  </si>
  <si>
    <t>the LP renounced the project</t>
  </si>
  <si>
    <t>The LP renounced the project</t>
  </si>
  <si>
    <t>Cod MIS ETC</t>
  </si>
  <si>
    <t>Agency for Regional Development and Business Center Vidin</t>
  </si>
  <si>
    <t>Agency for Regional Development and Business Centre - Vidin</t>
  </si>
  <si>
    <t>РД-02-29101-38/28.07.2010</t>
  </si>
  <si>
    <t>Romanian Association for Electronic and Software Industry Oltenia Subsidiary</t>
  </si>
  <si>
    <t xml:space="preserve">29651/20.05.2010 </t>
  </si>
  <si>
    <t>The Local Employers' Association for Small and Middle Enterprises</t>
  </si>
  <si>
    <t>29654/20.05.2010</t>
  </si>
  <si>
    <t>Lead Partner/Beneficiary</t>
  </si>
  <si>
    <t>Subsidy Contract (ERDF)</t>
  </si>
  <si>
    <t xml:space="preserve">National Cofinancing Contracts </t>
  </si>
  <si>
    <t>No. / Signature date</t>
  </si>
  <si>
    <t>Total Value           €uro</t>
  </si>
  <si>
    <t>Partner / Beneficiary</t>
  </si>
  <si>
    <t>Total Value                   €uro</t>
  </si>
  <si>
    <t xml:space="preserve">Socio-economic condition and evaluation of the Romania-Bulgaria Cross-Border Area between 2009-2015 </t>
  </si>
  <si>
    <t>49720/30.07.2009</t>
  </si>
  <si>
    <t>49721/30.07.2009</t>
  </si>
  <si>
    <t>Chamber of Commerce, Industry and Agriculture - Calarasi</t>
  </si>
  <si>
    <t>49722/30.07.2009</t>
  </si>
  <si>
    <t>Association of the Danube River Municipalities</t>
  </si>
  <si>
    <t xml:space="preserve">РД-02-2910191/24.08.2010 </t>
  </si>
  <si>
    <t>Association for Cross-Border Cooperation and Development Danube Dobruja</t>
  </si>
  <si>
    <t>РД-02-29101-46/02.08.2010</t>
  </si>
  <si>
    <t>23933/26.04.2010</t>
  </si>
  <si>
    <t>“Perpetuum Mobile” Foundation</t>
  </si>
  <si>
    <t>Perpetuum – Mobile</t>
  </si>
  <si>
    <t>РД-02-2910193/27.08.2010</t>
  </si>
  <si>
    <t>23922/29.04.2010</t>
  </si>
  <si>
    <t>Association "Regional Partnerships for Sustainable Development" Vidin</t>
  </si>
  <si>
    <t>РД-02-29101-44/02.08.2010</t>
  </si>
  <si>
    <t>Association of Local Employer of Small and Medium sized Enterprises</t>
  </si>
  <si>
    <t>25886/29.04.2010</t>
  </si>
  <si>
    <t>Montana 
Tomorrow 
Foundation</t>
  </si>
  <si>
    <t>РД-02-29101-39/28.07.2010</t>
  </si>
  <si>
    <t xml:space="preserve">The Local Employers’Association for Small and Medium Enterprises </t>
  </si>
  <si>
    <t>29661 / 20.05.2010</t>
  </si>
  <si>
    <t>Romanian Association for Technology Transfer and Innovation, Craiova</t>
  </si>
  <si>
    <t>39355/25.06.2010</t>
  </si>
  <si>
    <t>Cross Border Association E(quilibrum) Environment</t>
  </si>
  <si>
    <t>39358/25.06.2010</t>
  </si>
  <si>
    <t xml:space="preserve">Romanian Association for Electronic and Software Industry Oltenia, </t>
  </si>
  <si>
    <t>Romanian Association for Electronic and Software Industry Oltenia,  Romania</t>
  </si>
  <si>
    <t>Chamber of Commerce and Industry – Dobrich</t>
  </si>
  <si>
    <t>Chamber
 of Commerce 
and Industry 
Dobrich</t>
  </si>
  <si>
    <t>РД-02-29101-40/29.07.2010</t>
  </si>
  <si>
    <t>Constanta Chamber of Commerce, Industry, Shipping and Agriculture</t>
  </si>
  <si>
    <t>29336 /20.05.2010</t>
  </si>
  <si>
    <t>Ruse Chamber of Commerce and Industry</t>
  </si>
  <si>
    <t>The Ruse Chamber of Commerce and Industry</t>
  </si>
  <si>
    <t>РД-02-29101-41/30.07.2010</t>
  </si>
  <si>
    <t>Bulgarian-Romanian Chamber of Commerce and Industry</t>
  </si>
  <si>
    <t>РД-02-29101-50/04.08.2010</t>
  </si>
  <si>
    <t>Association for Sustainable Development Slatina</t>
  </si>
  <si>
    <t>31508/31.05.2010</t>
  </si>
  <si>
    <t>Idein Society</t>
  </si>
  <si>
    <t>РД-02-2910168/11.08.2010</t>
  </si>
  <si>
    <t>Romanian Ecological Action Foundation, Dolj</t>
  </si>
  <si>
    <t>31514/31.05.2010</t>
  </si>
  <si>
    <t>44508/22.07.2010</t>
  </si>
  <si>
    <t>Cross Border Association E (quilibrum) Environment</t>
  </si>
  <si>
    <t>44506/22.07.2010</t>
  </si>
  <si>
    <t>Municipality of Kainardja</t>
  </si>
  <si>
    <t>52146/04.08.2010</t>
  </si>
  <si>
    <t>HIGHER SCHOOL”INTERNATIONAL COLLEGE”, Dobrich, Bulgaria</t>
  </si>
  <si>
    <t>55659/19.08.2010</t>
  </si>
  <si>
    <t>Business Support Centre for Small and Medium Enterprises - Ruse</t>
  </si>
  <si>
    <t>55315/18.08.2010</t>
  </si>
  <si>
    <t>39331/23.06.2010</t>
  </si>
  <si>
    <t>European Institute Foundation - Pleven</t>
  </si>
  <si>
    <t>Romanian Association for Electronic and Software Industry- Oltenia Subsidiary</t>
  </si>
  <si>
    <t>41568/25.06.2010</t>
  </si>
  <si>
    <t>The center for consultancy and project management - Europroject</t>
  </si>
  <si>
    <t>41171/29.06.2010</t>
  </si>
  <si>
    <t>41569/29.06.2010</t>
  </si>
  <si>
    <t>Association “Euroregion Pleven – Olt”</t>
  </si>
  <si>
    <t>39345/25.06.2010</t>
  </si>
  <si>
    <t xml:space="preserve">Association “Euroregion Pleven – Olt” </t>
  </si>
  <si>
    <t>РД-02-2910190/23.08.2010</t>
  </si>
  <si>
    <t>Municipality of Ciocanesti</t>
  </si>
  <si>
    <t>39336/22.06.2010</t>
  </si>
  <si>
    <t>Association for Cross Border Cooperation and Development "Danube Dobrudja"</t>
  </si>
  <si>
    <t>РД-02-29101-47/02.08.2010</t>
  </si>
  <si>
    <t xml:space="preserve">Romanian Association for Technology Transfer and Innovation </t>
  </si>
  <si>
    <t>40898/22.07.2010</t>
  </si>
  <si>
    <t>44505/22.07.2010</t>
  </si>
  <si>
    <t>Association of Local Employer of Small and Medium sized Enterprises - Calafat</t>
  </si>
  <si>
    <t>45372/22.07.2010</t>
  </si>
  <si>
    <t>52143/09.08.2010</t>
  </si>
  <si>
    <t>52134/04.08.2010</t>
  </si>
  <si>
    <t>52136/04.08.2010</t>
  </si>
  <si>
    <t>CHAMBER OF COMMERCE AND INDUSTRY DOBRICH</t>
  </si>
  <si>
    <t>52139/04.08.2010</t>
  </si>
  <si>
    <t>52140/04.08.2010</t>
  </si>
  <si>
    <t>40870/15.7.2010</t>
  </si>
  <si>
    <t>52130/04.08.2010</t>
  </si>
  <si>
    <t>Local Council of Kumana</t>
  </si>
  <si>
    <t>52133/04.08.2010</t>
  </si>
  <si>
    <t>Calarasi Health Insurance Fund</t>
  </si>
  <si>
    <t>53248/09.08.2010</t>
  </si>
  <si>
    <t>53253/09.08.2010</t>
  </si>
  <si>
    <t>52570/05.08.2010</t>
  </si>
  <si>
    <t>52566/05.08.2010</t>
  </si>
  <si>
    <t>52573/05.08.2010</t>
  </si>
  <si>
    <t xml:space="preserve">MEHEDINTI CHAMBER OF COMMERCE, INDUSTRY AND AGRICULTURE </t>
  </si>
  <si>
    <t>52973/06.08.2010</t>
  </si>
  <si>
    <t>52975/06.08.2010</t>
  </si>
  <si>
    <t>Drobeta Turnu Severin Local Council</t>
  </si>
  <si>
    <t>52979/06.08.2010</t>
  </si>
  <si>
    <t>52940/06.08.2010</t>
  </si>
  <si>
    <t>52943/06.08.2010</t>
  </si>
  <si>
    <t xml:space="preserve">County Council Giurgiu </t>
  </si>
  <si>
    <t>55240/18.08.2010</t>
  </si>
  <si>
    <t>55241/18.08.2010</t>
  </si>
  <si>
    <t xml:space="preserve">Alliance for Regional and Civil Initiatives (ARCI) - Silistra </t>
  </si>
  <si>
    <t>56562/24.08.2010</t>
  </si>
  <si>
    <t>Chamber of Commerce, Industry and Agriculture – Calarasi</t>
  </si>
  <si>
    <t>56554/24.08.2010</t>
  </si>
  <si>
    <t>x</t>
  </si>
  <si>
    <t xml:space="preserve">The general objective of this project is to provide a comprehensive and accurate overview of the socio-economic conditions and the evolution of the Romania-Bulgaria cross-border area 2009-2015.
Developing a set of instruments for evaluating the socio-economic situation and its evolution in the cross-border area, namely methodology, set of indicators and data base.
Increasing the administrative capacity of the MA, NA, JTS by using the instruments that are especially created, thus assuring the premises for achieving the Territorial Cooperation Objective of the Cohesion Policy. Improving the citizens’ level of understanding concerning the projects financed by CBC European funds
</t>
  </si>
  <si>
    <t>05.03.2012</t>
  </si>
  <si>
    <t>58605/02.09.2010</t>
  </si>
  <si>
    <t>58607/02.09.2010</t>
  </si>
  <si>
    <t>National Research &amp; Development Institute for Gas Turbines - COMOTI, Bucharest</t>
  </si>
  <si>
    <t>Academy of economic studies - Bucharest  Territorial University Center Giurgiu</t>
  </si>
  <si>
    <t>55318/18.08.2010</t>
  </si>
  <si>
    <t>Lipnita Local Council</t>
  </si>
  <si>
    <t>58731/02.09.2010</t>
  </si>
  <si>
    <t>58733/02.09.2010</t>
  </si>
  <si>
    <t>Ovidius High School Constanta</t>
  </si>
  <si>
    <t>55668/19.08.2010</t>
  </si>
  <si>
    <t>55661/19.08.2010</t>
  </si>
  <si>
    <t>Ovidius University Constanta</t>
  </si>
  <si>
    <t>55664/19.08.2010</t>
  </si>
  <si>
    <t>Romanian Association for Electronic and Software Industry</t>
  </si>
  <si>
    <t>57168/26.08.2010</t>
  </si>
  <si>
    <t>57173/26.08.2010</t>
  </si>
  <si>
    <t>Chamber of Commerce, Industry and Agriculture – Olt</t>
  </si>
  <si>
    <t>57177/26.08.2010</t>
  </si>
  <si>
    <t>57181/26.08.2010</t>
  </si>
  <si>
    <t>09.09.2010</t>
  </si>
  <si>
    <t>08.03.2012</t>
  </si>
  <si>
    <t>08.09.2010</t>
  </si>
  <si>
    <t>Sustainable economic development of the region Dolj, Olt, Pleven, Vidin, Montana by promoting opportunities in the area to attract foreign investors;</t>
  </si>
  <si>
    <t>РД-02-2910197/03.09.2010</t>
  </si>
  <si>
    <t>Regional Development Agency and Business Centre 2000 - Montana</t>
  </si>
  <si>
    <t>РД-02-2910198/03.09.2010</t>
  </si>
  <si>
    <t>Total contracted (ERDF)</t>
  </si>
  <si>
    <t>Total contracted (National Cofinancing Ro-Bg)</t>
  </si>
  <si>
    <t>Number of Subsidy Contracts</t>
  </si>
  <si>
    <t>Total Value of the Subsidy Contracts</t>
  </si>
  <si>
    <t>Number of National Cofinancing Ro-Bg Contracts</t>
  </si>
  <si>
    <t>Total Value of the National Cofinancing Ro-Bg Contracts</t>
  </si>
  <si>
    <t>Number of Subsidy and National Cofinancing Ro-Bg Contracts</t>
  </si>
  <si>
    <t>Total Value of the Subsidy and National Cofinancing Ro-Bg Contracts</t>
  </si>
  <si>
    <t>INNOBRIDGE - Establishment of a cross – border business innovation network</t>
  </si>
  <si>
    <t>County Council Giurgiu</t>
  </si>
  <si>
    <t>60500/10.09.2010</t>
  </si>
  <si>
    <t>60501/10.09.2010</t>
  </si>
  <si>
    <t>58594/02.09.2010</t>
  </si>
  <si>
    <t>58596/02.09.2010</t>
  </si>
  <si>
    <t>MedPlaNet - medical plant network enhancement of the comparative advantage of Calarasi Silistra cross-border area for sustainable development</t>
  </si>
  <si>
    <t>Business support centres - the shortcut of cross-border cooperation</t>
  </si>
  <si>
    <t>Cross border initiative for cooperation between public schools from two municipalities in region Ruse-Giurgiu in creating sustainable partner relations for extracurricular activities with accent on sport and leisure of students from public schools</t>
  </si>
  <si>
    <t xml:space="preserve">European Institute Foundation </t>
  </si>
  <si>
    <t>РД-02-2910202/ 09.09.2010</t>
  </si>
  <si>
    <t>Association Regional Partnerships for sustainable development - Vidin</t>
  </si>
  <si>
    <t>РД-02-2910203/10.09.2010</t>
  </si>
  <si>
    <t>РД-02-2910204/ 13.09.2010</t>
  </si>
  <si>
    <t>District Administration of Ruse</t>
  </si>
  <si>
    <t>University of Russe “Angel Kanchev” - Russe</t>
  </si>
  <si>
    <t>Balkan Civic Coalition</t>
  </si>
  <si>
    <t>“Euroregion Pleven – Olt”</t>
  </si>
  <si>
    <t>Municipality of Giurgiu</t>
  </si>
  <si>
    <t>Municipality of Ruse</t>
  </si>
  <si>
    <t>Business Support Centre for Small and Medium Enterprises –
Ruse (BSC SME)</t>
  </si>
  <si>
    <t>Association Euroregion “Danubius”</t>
  </si>
  <si>
    <t>Giurgiu County Council</t>
  </si>
  <si>
    <t>Overall objective: Create a sustainable cross-border partnership between institutions and people of the Oryahovo and Beckett municipalities for joint efficient protection of environment on both sides of the Danube River. 
Specific objectives:
1. Joint actions of the two near Danube municipalities for conservation of natural resources and development of ecologic infrastructure;2. Design of joint cross-border monitoring system, timely notification and coordinated actions to respond in emergency situations. 3. Improve collaboration between existing institutions in the two partner communities to address natural disasters and accidents.</t>
  </si>
  <si>
    <t xml:space="preserve">Overall objective: To strengthen cooperation among the main stakeholders in the tourism sector  to jointly elaborate a cross-border tourist product, promoting the area Silistra District- Calarasi County as a destination for alternative tourism
Specific objectives:
1) Strengthening cross-border cooperation and networking in the sector of alternative tourism; 
2) Developing and marketing of a joint tourist product of the area Silistra-Calarasi; 
3) Promoting the   image of the region Silistra-Calarasi as a joint destination for alternative tourism, based on the local advantages  </t>
  </si>
  <si>
    <t>Encouraging joint sustainable and balanced economic development of target area through diversification of tourist supply and cultural tourism development as a major factor for effective using and exploiting of common advantages and potential and overcoming discrepancies</t>
  </si>
  <si>
    <t xml:space="preserve">General objective: Economic sustainable development of Montana – Vidin - Dolj cross border regions, using regional opportunities
Specific objective: To improve the economical development of the cross-border regions – Montana, Vidin and Dolj through support for the growth of the sector of small and medium sized enterprises
</t>
  </si>
  <si>
    <t>General: To contribute to sustainable economic and social development of the RO-BG cross-border area by encouraging networking and innovation exchange among local authorities, agri-businesses, business-support NGOs and research institutes
Specific: 1. Cooperation and networking among RO –BG local administrations, agri-businesses, business-support NGOs and research institutes;  2. Support to the implementation of environmental practices in RO-BG agri-business by encouraging innovation exchange with research institutes;  3. Joint marketing of the target area’s identity and image as a healthy-food producing region</t>
  </si>
  <si>
    <t xml:space="preserve">General: The initiative for creating conditions for pilgrim tourism of common saints in the cross-border region Ruse - Giurgiu 
Specific objective:
1.Investment support for development of integrated tourist planning, related with pilgrim tourism in two monastery complexes 
2.Support for products and services related with pilgrim tourism in the cross-border region Ruse – Giurgiu 
3.Creation of architectural infrastructure for future development of pilgrim tourism in the region
</t>
  </si>
  <si>
    <t xml:space="preserve">Overall objective: To promote the image of the cross-border area trough support and development of joint integrated wine-tourism product.
Specific objective:
1. Establishment of a win – win partnership model where the investment by the business in human capital through provision of skills enhancement training is justified by the strong local demand for professionals in the service provision field. Increased competitiveness of the local economies. 
2. Intensifying the cross-border economic and social activities by ensuring exchange and enhancement of good practices in the cross-border region
</t>
  </si>
  <si>
    <t xml:space="preserve">Start up of new cooperation between two communities in Bulgaria and Romania and identification of border area advantages and opportunities
Presentation of cross-border eco-tourism and promotion of tourist opportunities of the region.
Supporting the opportunities for increasing the incomes of communities, living in Protected zones (PZ) and Protected areas (PA).
Exchanging experience in using preservation of protected zones and areas for eco-tourism between two countries and transferring the experience of old EU Member State.
</t>
  </si>
  <si>
    <t>Overall objective: To support the sustainable development of the cross-border area Dolj, Olt, Mehedinti, Vidin, Montana, Vrata, Pleven by identifying opportunities and promoting tourism in the cross-border area                                                       Specific objective:1. Identifying and promotion of the cross-border thematic tourism by joint, specific and consistent activities and measures, across borders.   2. To implement a pilot spacial planning of the "Kailyka " Park in Pleven as an example of good practive for development of tourism routs in the cross-border area</t>
  </si>
  <si>
    <t>No. Reimbursement claims</t>
  </si>
  <si>
    <t>Total Value €uro</t>
  </si>
  <si>
    <t xml:space="preserve">Total reimbursement claims                           </t>
  </si>
  <si>
    <t>General Objective.: Accelerating sustainable economic development of cross-border area, through joint initiatives supporting innovation and quality of area's products, services and technologies   
Specific Objective: 
1. Development of supporting infrastructure for increasing the quality of products, services and technologies     
2. Development of strong cross-border cooperation for promoting quality through innovation and TT, by harmonizing work and evaluation instruments, indicators, methodologies with the European ones, and by creating a network with comparable parameters</t>
  </si>
  <si>
    <t>“Ovidius” University of Constanta, Romania</t>
  </si>
  <si>
    <t xml:space="preserve">Medical University Pleven </t>
  </si>
  <si>
    <t>RESEARCH AND DEVELOPMENT INSTITUTE FOR PLANT PROTECTION</t>
  </si>
  <si>
    <t>ASSOCIATION OF THE CEREALS AND OLEAGINOUS CROPS PRIVATE GROWERS FROM CONSTANTA COUNTY, ROMANIA</t>
  </si>
  <si>
    <t>Dobroudzha Agricultural Institute – General Toshevo</t>
  </si>
  <si>
    <t>DOBRUDZHA UNION OF GRAIN PRODUCERS</t>
  </si>
  <si>
    <t>Deleni Commune Hall</t>
  </si>
  <si>
    <t>Dobrichka Local Council</t>
  </si>
  <si>
    <t xml:space="preserve">Municipality of Giurgiu  </t>
  </si>
  <si>
    <t>The Foundation for Democracy, Culture and Liberty, Calarasi Branch, Romania</t>
  </si>
  <si>
    <t xml:space="preserve">Association of the Danube River Municipalities “Danube”, Bulgaria </t>
  </si>
  <si>
    <t>Dobrich Municipality</t>
  </si>
  <si>
    <t>PRO ZOO DOBRICH</t>
  </si>
  <si>
    <t>The Muzeal Complex of Natural Sciences Constanta</t>
  </si>
  <si>
    <t>County Council Constanta</t>
  </si>
  <si>
    <t>UNIVERSITY OF CRAIOVA- Faculty of Socio and Humanistic Sciences</t>
  </si>
  <si>
    <t>St. Cyril and St. Methodius University of Veliko Turnovo
Philosophical Faculty
Bulgaria</t>
  </si>
  <si>
    <t>2(2i)-3.1-26</t>
  </si>
  <si>
    <t>Promotional network of cross-border enterprise services</t>
  </si>
  <si>
    <t>Publicizing the available services to SMEs in the border area;
Fostering cooperation network among the main business agents of the area;
Promoting a cohesive image of the cross border area</t>
  </si>
  <si>
    <t>University of Veliko Turnovo St. Cyril and St. Methodius</t>
  </si>
  <si>
    <t xml:space="preserve">University of Ruse “Angel Kanchev”  </t>
  </si>
  <si>
    <t>International Elias Canetti Society (IECS)</t>
  </si>
  <si>
    <t>Ovidius University Constanta, Faculty of Letters</t>
  </si>
  <si>
    <t>University of Craiova</t>
  </si>
  <si>
    <t>Dobrudzha Agricultural and Business School</t>
  </si>
  <si>
    <t>Mare Nostrum NGO</t>
  </si>
  <si>
    <t xml:space="preserve">Initiative for Intercommunitary Cooperation and Development </t>
  </si>
  <si>
    <t>"Stage of the Ages - Veliko Tarnovo"</t>
  </si>
  <si>
    <t xml:space="preserve"> Chess Club "Naiden Voinov" - Vidin</t>
  </si>
  <si>
    <t xml:space="preserve">Association “Regional Partnership for Sustainable Development –Vidin”   </t>
  </si>
  <si>
    <t>Sport club “Vanto”</t>
  </si>
  <si>
    <t xml:space="preserve">“TRAIAN LALESCU” Theoretical High School  </t>
  </si>
  <si>
    <t>Vratsa Regional Institute of labour and social policy</t>
  </si>
  <si>
    <t>Municipality of Dve Mogili</t>
  </si>
  <si>
    <t>Municipality of Călăraşi, Romania</t>
  </si>
  <si>
    <t xml:space="preserve">“Face for art and culture” - Pleven </t>
  </si>
  <si>
    <t>„Future for Kardam“ Association</t>
  </si>
  <si>
    <t xml:space="preserve">Local Council of Negru Voda </t>
  </si>
  <si>
    <t>60605/10.09.2010</t>
  </si>
  <si>
    <t>60609/10.09.2010</t>
  </si>
  <si>
    <t>21.09.2010</t>
  </si>
  <si>
    <t>20.09.2011</t>
  </si>
  <si>
    <t>22.09.2010</t>
  </si>
  <si>
    <t>21.03.2012</t>
  </si>
  <si>
    <t>61607/15.09.2010</t>
  </si>
  <si>
    <t>61612/15.09.2010</t>
  </si>
  <si>
    <t>61997/16.09.2010</t>
  </si>
  <si>
    <t>61988/16.09.2010</t>
  </si>
  <si>
    <t>61999/16.09.2010</t>
  </si>
  <si>
    <t>РД-02-2910206/21.09.2010</t>
  </si>
  <si>
    <t>РД-02-2910207/23.09.2010</t>
  </si>
  <si>
    <t>РД-02-2910205/20.09.2010</t>
  </si>
  <si>
    <t>РД-02-2910208/24.09.2010</t>
  </si>
  <si>
    <t>25.09.2010</t>
  </si>
  <si>
    <t>24.03.2012</t>
  </si>
  <si>
    <t>60535/10.09.2010</t>
  </si>
  <si>
    <t>60539/10.09.2010</t>
  </si>
  <si>
    <t>60540/10.09.2010</t>
  </si>
  <si>
    <t>62002/16.09.2010</t>
  </si>
  <si>
    <t>62004/16.09.2010</t>
  </si>
  <si>
    <t>РД-02-2910212/28.09.2010</t>
  </si>
  <si>
    <t>РД-02-2910211/28.09.2010</t>
  </si>
  <si>
    <t>РД-02-2910210/27.09.2010</t>
  </si>
  <si>
    <t>61614/15.09.2010</t>
  </si>
  <si>
    <t>30.09.2010</t>
  </si>
  <si>
    <t>61635/15.09.2010</t>
  </si>
  <si>
    <t>61636/15.09.2010</t>
  </si>
  <si>
    <t>61596/15.09.2010</t>
  </si>
  <si>
    <t>61598/15.09.2010</t>
  </si>
  <si>
    <t>01.10.2010</t>
  </si>
  <si>
    <t>30.09.2011</t>
  </si>
  <si>
    <t>62007/16.09.2010</t>
  </si>
  <si>
    <t>02.10.2010</t>
  </si>
  <si>
    <t>64447/27.09.2010</t>
  </si>
  <si>
    <t>01.04.2012</t>
  </si>
  <si>
    <t>06.10.2010</t>
  </si>
  <si>
    <t>64426/27.09.2010</t>
  </si>
  <si>
    <t>Project title</t>
  </si>
  <si>
    <t>Status</t>
  </si>
  <si>
    <t>START date</t>
  </si>
  <si>
    <t>END date</t>
  </si>
  <si>
    <t>1-1.2-1</t>
  </si>
  <si>
    <t>1-3.1-15</t>
  </si>
  <si>
    <t>1-3.1-2</t>
  </si>
  <si>
    <t>1-3.1-16</t>
  </si>
  <si>
    <t>1-3.1-6</t>
  </si>
  <si>
    <t>in implementation</t>
  </si>
  <si>
    <t>1-3.3-4</t>
  </si>
  <si>
    <t>1-3.3-1</t>
  </si>
  <si>
    <t>2-2.1-1</t>
  </si>
  <si>
    <t>2-2.1-5</t>
  </si>
  <si>
    <t>2-3.1-2</t>
  </si>
  <si>
    <t>Project Objective</t>
  </si>
  <si>
    <t>Project code</t>
  </si>
  <si>
    <t>CBC ROBG</t>
  </si>
  <si>
    <t>1-2.1-4</t>
  </si>
  <si>
    <t xml:space="preserve">Eco-force: Joint action for eco-responsible cross-border SMEs </t>
  </si>
  <si>
    <t>1-2.1-7</t>
  </si>
  <si>
    <t>Renewable energies – tool for preventing and combating climate change economic growth and social welfare</t>
  </si>
  <si>
    <t>1-2.1-1</t>
  </si>
  <si>
    <t>Studying the available potential of different renewable energy sources and development of model for joint use in the region Ruse - Giurgiu</t>
  </si>
  <si>
    <t>1-2.2-1</t>
  </si>
  <si>
    <t>Improvement of the capacity of the public administration in Ruse – Giurgiu Euroregion for better joint risk management, prevention and environmental protection</t>
  </si>
  <si>
    <t>1-3.1-10</t>
  </si>
  <si>
    <t>Supporting Cross border cooperation in the business environment and promotion  of the region identity Dolj – Olt - Pleven – Vidin - Montana</t>
  </si>
  <si>
    <t>1-3.1-11</t>
  </si>
  <si>
    <t>64427/27.09.2010</t>
  </si>
  <si>
    <t>64428/27.09.2010</t>
  </si>
  <si>
    <t>64431/27.09.2010</t>
  </si>
  <si>
    <t>08.10.2010</t>
  </si>
  <si>
    <t>64409/27.09.2010</t>
  </si>
  <si>
    <t>64413/27.09.2010</t>
  </si>
  <si>
    <t>РД-02-2910215/07.10.2010</t>
  </si>
  <si>
    <t>Total Value</t>
  </si>
  <si>
    <t>Number of Reimbursement claims</t>
  </si>
  <si>
    <t>62008/16.09.2010</t>
  </si>
  <si>
    <t>16.10.2010</t>
  </si>
  <si>
    <t>15.04.2012</t>
  </si>
  <si>
    <t>69185/12.10.2010</t>
  </si>
  <si>
    <t>РД-02-2910221/13.10.2010</t>
  </si>
  <si>
    <t>РД-02-2910223/13.10.2010</t>
  </si>
  <si>
    <t>РД-02-2910225/13.10.2010</t>
  </si>
  <si>
    <t>РД-02-2910227/13.10.2010</t>
  </si>
  <si>
    <t>РД-02-2910222/13.10.2010</t>
  </si>
  <si>
    <t>РД-02-2910228/14.10.2010</t>
  </si>
  <si>
    <t>РД-02-2910224/13.10.2010</t>
  </si>
  <si>
    <t>РД-02-2910229/14.10.2010</t>
  </si>
  <si>
    <t>22.10.2010</t>
  </si>
  <si>
    <t>22.04.2012</t>
  </si>
  <si>
    <t>69914/14.10.2010</t>
  </si>
  <si>
    <t>69918/14.10.2010</t>
  </si>
  <si>
    <t>69921/14.10.2010</t>
  </si>
  <si>
    <t>РД-02-2910243/20.10.2010</t>
  </si>
  <si>
    <t>РД-02-2910241/19.10.2010</t>
  </si>
  <si>
    <t>РД-02-2910242/19.10.2010</t>
  </si>
  <si>
    <t>РД-02-2910240/19.10.2010</t>
  </si>
  <si>
    <t>27.10.2010</t>
  </si>
  <si>
    <t>69161/12.10.2010</t>
  </si>
  <si>
    <t>69163/12.10.2010</t>
  </si>
  <si>
    <t>69164/12.10.2010</t>
  </si>
  <si>
    <t>69919/14.10.2010</t>
  </si>
  <si>
    <t>69169/12.10.2010</t>
  </si>
  <si>
    <t>69168/12.10.2010</t>
  </si>
  <si>
    <t>26.10.2010</t>
  </si>
  <si>
    <t>71051/19.10.2010</t>
  </si>
  <si>
    <t>71052/19.10.2010</t>
  </si>
  <si>
    <t>71054/19.10.2010</t>
  </si>
  <si>
    <t>26.04.2012</t>
  </si>
  <si>
    <t>69909/14.10.2010</t>
  </si>
  <si>
    <t>69911/14.10.2010</t>
  </si>
  <si>
    <t>No. Subsidy Contracts</t>
  </si>
  <si>
    <t>Total Contract (ERDF)</t>
  </si>
  <si>
    <t>No. National Cofinancing Contracts</t>
  </si>
  <si>
    <t>Total Contracts (National Cofinancing Ro-Bg)</t>
  </si>
  <si>
    <t>Total Contracts (ERDF)</t>
  </si>
  <si>
    <t xml:space="preserve">Total Contracts (ERDF) </t>
  </si>
  <si>
    <t>РД-02-2910247/27.10.2010</t>
  </si>
  <si>
    <t>РД-02-2910249/28.10.2010</t>
  </si>
  <si>
    <t>РД-02-2910248/27.10.2010</t>
  </si>
  <si>
    <t>РД-02-2910285/02.11.2010</t>
  </si>
  <si>
    <t>Total Reimbursement claims</t>
  </si>
  <si>
    <t>2(2i)-3.1-11</t>
  </si>
  <si>
    <t>Bulgarian-Romanian Area Identities: A Neighbourhood Study (BRAINS)</t>
  </si>
  <si>
    <t>Academy of Economic Studies Bucharest, through its branch BRIE-Giurgiu</t>
  </si>
  <si>
    <t>"Angel Kanchev" University of Ruse, represented by BRIE-RUSE</t>
  </si>
  <si>
    <t>To lay the foundations of a study-based common strategy on the development of an integrated identity of the whole border region. To enhance epistemological and communication practices related to positive advantages and joint opportunities of the region. To contribute to the improvement of the regional image. To establish a CBC framework, based on a common interest for the development of a positive image of the whole border region from a bottom-up perspective and within the concept of RO-BUL-NA (Romanian-Bulgarian-Neighbourhood Area)</t>
  </si>
  <si>
    <t>2S-3.1-1</t>
  </si>
  <si>
    <t>2S - 2.2 - 1</t>
  </si>
  <si>
    <t>Promoting foreign investments in cross border area, by creating and developing cross border sectoral poles of competitiveness</t>
  </si>
  <si>
    <t>1-3.1-9</t>
  </si>
  <si>
    <t>Danube Velo Route</t>
  </si>
  <si>
    <t>Chamber of Commerce Bulgarian and Romanian for Cross Border Cooperation</t>
  </si>
  <si>
    <t>1-3.1-12</t>
  </si>
  <si>
    <t>E-79 Cultural corridor between Romania and Bulgaria</t>
  </si>
  <si>
    <t>1-3.3-5</t>
  </si>
  <si>
    <t>1-3.3-7</t>
  </si>
  <si>
    <t>Cross border cooperation in public administration in Lipnita and Kainardja municipalities</t>
  </si>
  <si>
    <t>2-1.1-1</t>
  </si>
  <si>
    <t>Waterway infrastructure development and equipment (W.I.D.E.) - Platform for the transport network in Turnu Magurele - Nikopole cross border area</t>
  </si>
  <si>
    <t>2-1.2-1</t>
  </si>
  <si>
    <t>SHAKE HANDS - Getting together into success</t>
  </si>
  <si>
    <t>2-1.2-2</t>
  </si>
  <si>
    <t>European - Jobguide Bulgaria - Romania</t>
  </si>
  <si>
    <t>2-1.2-3</t>
  </si>
  <si>
    <t>Renewable energy sources for electricity in rural Dobrudzha (RES - ERD)</t>
  </si>
  <si>
    <t>Cross-border model for nature conservation and sustainable use of the natural resources along the Danube</t>
  </si>
  <si>
    <t>2-2.2-1</t>
  </si>
  <si>
    <t>Development of GIS infrastructure for joint risk prevention, crisis management and maps and data sharing between the stakeholders at the cross border territory of regions Veliko Tarnovo - Teleorman</t>
  </si>
  <si>
    <t>2-3.1-1</t>
  </si>
  <si>
    <t>Creating cross border competitive clusters</t>
  </si>
  <si>
    <t>Innovative Online Projects Concepts - ProConcept</t>
  </si>
  <si>
    <t>2-3.1-4</t>
  </si>
  <si>
    <t>Cross border research and statistics center for small and medium sized enterprises - RESCENT</t>
  </si>
  <si>
    <t>2-3.1-5</t>
  </si>
  <si>
    <t xml:space="preserve">Information Centers Pleven - Craiova - Olt, bridge between countries </t>
  </si>
  <si>
    <t>2-3.1-8</t>
  </si>
  <si>
    <t>Cross border regional innovation strategy: A tale of two regions, one strategy: how to bring research, innovation and industry closer</t>
  </si>
  <si>
    <t>2-3.1-9</t>
  </si>
  <si>
    <t>Cross border Regional General Toshevo - Negru Voda - Unknown Tourist Destination</t>
  </si>
  <si>
    <t>2-3.1-11</t>
  </si>
  <si>
    <t>Cooperation in R&amp;D 7 &amp; Innovation for Economic and Social Development in CBC Area Romania – Bulgaria INNOGATE 21</t>
  </si>
  <si>
    <t>2-3.3-1</t>
  </si>
  <si>
    <t>Cross border cooperation in public administration between the municipalities Razgrad, Bulgaria and Calarasi, Romania</t>
  </si>
  <si>
    <t>2-3.3-3</t>
  </si>
  <si>
    <t>Sport - a tool for upgrading the social and economic cross border cooperation</t>
  </si>
  <si>
    <t>2-3.3-4</t>
  </si>
  <si>
    <t>Caravan of the Health and Education</t>
  </si>
  <si>
    <t>2-3.3-6</t>
  </si>
  <si>
    <t>Terra common: to improve cohesion of cross border rural areas via culture, crafts and sport exchange</t>
  </si>
  <si>
    <t>2-3.3-7</t>
  </si>
  <si>
    <t>The old cultural tradition and customs - Common features for the new generations</t>
  </si>
  <si>
    <t>2(1I)-2.2-1</t>
  </si>
  <si>
    <t>2(1I)-2.2-2</t>
  </si>
  <si>
    <t>2(1I)-3.1-3</t>
  </si>
  <si>
    <t>2(1I)-3.1-2</t>
  </si>
  <si>
    <t>2(1I)-3.3-1</t>
  </si>
  <si>
    <t>2(1I)-3.3-2</t>
  </si>
  <si>
    <t>Danube Cross-border system for Earthquakes Alert</t>
  </si>
  <si>
    <t>Health without borders</t>
  </si>
  <si>
    <t>Improving transport infrastructure in Turnu Magurele Nikopole cross-border area by providing technical and strategic support to the local public authorities to jointly manage the transport infrastructure development</t>
  </si>
  <si>
    <t>To create networks between NGO`s, local authorities and other entities from the area</t>
  </si>
  <si>
    <t>Reduction of information deficits and obstacles to mobility for job applicants, apprentices and school leavers:
Optimized cross-border utilisation of the regional
labour force pool;
Cross-border transfer of knowledge;
Decrease of unemployment rates and increase of cross-border labour mobility.</t>
  </si>
  <si>
    <t xml:space="preserve">To bring together people, communities and economics from the cross-border region throughout an innovative IT concept which includes all phases of a project from launching a project idea and searching  partners to project implementation, in order to reinforce the Romanian-Bulgarian cooperation in all economics, social and cultural aspects. </t>
  </si>
  <si>
    <t>To contribute to sustainable use and protection of natural resources and environment and promotion of efficient risk management in the cross-border area</t>
  </si>
  <si>
    <t xml:space="preserve">To improve nature protection and contribute to sustainable use of natural resources in the Bulgarian-Romanian cross-border region along the Danube </t>
  </si>
  <si>
    <t>“Roads’ Management in the Giurgiu - Ruse cross-border region - a successful strategy”</t>
  </si>
  <si>
    <t>• A common study concerning the road and communication infrastructure from the cross border Giurgiu - Rousse area.
• Realizing a common geospatial solution for managing the road networks from the cross border region Giurgiu - Rousse, as a pilot project in using digital and satellite technology.
• Creating an informatics support in order to achieve a one-stop access of the information of public relevance.</t>
  </si>
  <si>
    <t>TRANS-TOUR-NET: Creation and Marketing of Pilot Cross Border Tourist Products in Dobrudzha</t>
  </si>
  <si>
    <t xml:space="preserve">1. To develop 5 integrated pilot tourist products (tourist routes) based on Dobrudzha’s 50 most attractive objects 
2. To increase the capacity of the administration of the identified 50 tourist objects and the related businesses to offer better services and advertise their products
3. To raise the awareness of local population and the potential tourists of the tourism advantages of Dobrudzha region
</t>
  </si>
  <si>
    <t>In implementation</t>
  </si>
  <si>
    <t>03.09.2010</t>
  </si>
  <si>
    <t>03.03.2012</t>
  </si>
  <si>
    <t>Tour Net – Promotion of cross-border networking for development of a common Bulgarian Tourist Products</t>
  </si>
  <si>
    <t>1. Promoting the establishment of a Bulgarian-Romanian network in support of tourism; 
2. Mapping of available tourism resources in the region;
3. Development of common informational and promotional materials; 
4. Development of common
services of the future network; 
5. Development of a common tourism promotion strategy; 
6. Development of a common strategy for establishment of a common tourist cluster.</t>
  </si>
  <si>
    <t>31.08.2010</t>
  </si>
  <si>
    <t xml:space="preserve">The Course of the Water – Natural and Cultural Cognitive Routes for Sustainable Tourism 
(The Green Corridors in Euro Region Lower Danube – from Conception to Practice)
</t>
  </si>
  <si>
    <t xml:space="preserve">1. Promotion of cooperation in the sphere of tourism with the purpose of improving the economic and social development in Euro region Lower Danube; 
2. Creating and development of sustainable cross-border networks for promoting alternative tourism; 
3. Increasing of civic activity and the capacity of the business; 
4. Improvement of the cross-border exchange of information, building regional identity and image. 
</t>
  </si>
  <si>
    <t>“Straightening the cross-border cooperation in the filed of tourism and enhancing the further development of joint tourism products in the districts of Pleven and Dolj”</t>
  </si>
  <si>
    <t xml:space="preserve">To promote the development of cross-border tourist products and diversify existing cross-border tourist services in the District of Pleven and Dolj County 
To stimulate balanced development of peripheral economic zones of Bulgaria and Romania and popularize tourism as income generating sector of economies
To study the existing natural, historical and human resources in Dolj County and Pleven District and assess their potential for creation of new tourism products; To implement joint cross-border planning process in the field of tourism infrastructure development as prerequisite for sustainable growth; To strengthen the capacity of border municipalities to develop projects for tourism deelopment,across the border
</t>
  </si>
  <si>
    <t>20.10.2011</t>
  </si>
  <si>
    <t>Romanian Association for Technology Transfer and Innovation</t>
  </si>
  <si>
    <t xml:space="preserve">CULTURAL DIVERSITY – A SOURCE OF SUSTAINABLE CBC PRODUCTS </t>
  </si>
  <si>
    <t>To be supported social and cultural coherence strengthened by cooperative actions in the area of culture between Montana and Calafat people and communities</t>
  </si>
  <si>
    <t>21.05.2010</t>
  </si>
  <si>
    <t>20.05.2011</t>
  </si>
  <si>
    <t>“Montana-tomorrow” Foundation</t>
  </si>
  <si>
    <t>To contribute to the sustainable development of the cross border area through safeguarding the natural environment. To foster cross border cooperation and joint efforts to solve common  problems and utilize the border area potential in a sustainable way.</t>
  </si>
  <si>
    <t>Safeguarding cross-border  natural resources and environment protection for ensuring sustainable development, through increased cooperation between all the key-actors in the region</t>
  </si>
  <si>
    <t>The general objective of this project is to provide the necessary conditions for effective joint risk management, prevention and environmental protection in the cross-border area Ruse-Giurgiu, through development of joint information data base for planning and pursuing a Common crisis management policy.</t>
  </si>
  <si>
    <t>To bring together the people, communities and economies of Ruse-Giurgiu region to participate in the joint development of a cooperative area, using its human, natural and environmental resources and advantages in a sustainable way.</t>
  </si>
  <si>
    <t>To promote and develop cross border tourism along the Danube in Romania and Bulgaria</t>
  </si>
  <si>
    <t xml:space="preserve">Economic sustainable development of Dolj-Vidin cross border area, using regional opportunities and attracting foreign investments; </t>
  </si>
  <si>
    <t>Development of the  Cooperation Area Know how Transfe;
Increase in  the  occupation for  young people and women;
Establishment of Consortium;</t>
  </si>
  <si>
    <t>Enhancing the cross-border cooperation between people and communities through strengthening social and cultural coherence  Specific Objectives: 1. Stimulating preservation of cultural and historical  heritage through conducting and promoting of joint survey.  2.Fostering social and economic development through promotion of cultural cross-border  products and events. 3.Establishment of sustainable supportive cultural environment through conduction of wide informational and promotional campaign</t>
  </si>
  <si>
    <t xml:space="preserve">Partnership for active cooperation and encouragement in the Silistra-Calarasi region </t>
  </si>
  <si>
    <t>To establsih partnership among civil society organisations in the cross-border area Silistra – Calarasi to jointly work for more sustainable and coherent cross-border commu-nities.</t>
  </si>
  <si>
    <t>To establsih cooperation between the public administrations of Kainardja and Lipnitsa Municipalities to improve  local services and communities’ cohesion.</t>
  </si>
  <si>
    <t>21.04.2010</t>
  </si>
  <si>
    <t>13.05.2010</t>
  </si>
  <si>
    <t>12.11.2011</t>
  </si>
  <si>
    <t>26.06.2010</t>
  </si>
  <si>
    <t>25.12.2011</t>
  </si>
  <si>
    <t>25.09.2011</t>
  </si>
  <si>
    <t>30.04.2010</t>
  </si>
  <si>
    <t>29.04.2011</t>
  </si>
  <si>
    <t>27.04.2010</t>
  </si>
  <si>
    <t>26.04.2011</t>
  </si>
  <si>
    <t>11.08.2010</t>
  </si>
  <si>
    <t>10.08.2011</t>
  </si>
  <si>
    <t>20.11.2011</t>
  </si>
  <si>
    <t>24.06.2010</t>
  </si>
  <si>
    <t>30.06.2010</t>
  </si>
  <si>
    <t>29.12.2011</t>
  </si>
  <si>
    <t>20.08.2010</t>
  </si>
  <si>
    <t>19.02.2012</t>
  </si>
  <si>
    <t>27.06.2010</t>
  </si>
  <si>
    <t>26.10.2011</t>
  </si>
  <si>
    <t>23.07.2010</t>
  </si>
  <si>
    <t>22.10.2011</t>
  </si>
  <si>
    <t>01.09.2010</t>
  </si>
  <si>
    <t>29.02.2012</t>
  </si>
  <si>
    <t>10.08.2010</t>
  </si>
  <si>
    <t>09.12.2011</t>
  </si>
  <si>
    <t>23.06.2010</t>
  </si>
  <si>
    <t>22.06.2011</t>
  </si>
  <si>
    <t>22.07.2011</t>
  </si>
  <si>
    <t>12.08.2010</t>
  </si>
  <si>
    <t>11.02.2013</t>
  </si>
  <si>
    <t>16.07.2010</t>
  </si>
  <si>
    <t>11.08.2011</t>
  </si>
  <si>
    <t>2(2i)-1.1-1</t>
  </si>
  <si>
    <t>2(2i)-1.1-2</t>
  </si>
  <si>
    <t>2(2i)-1.1-3</t>
  </si>
  <si>
    <t>2(2i)-1.1-4</t>
  </si>
  <si>
    <t>2(2i)-1.1-6</t>
  </si>
  <si>
    <t>2(2i)-1.1-8</t>
  </si>
  <si>
    <t>2(2i)-1.1-9</t>
  </si>
  <si>
    <t>2(2i)-1.1-10</t>
  </si>
  <si>
    <t>2(2i)-1.1-11</t>
  </si>
  <si>
    <t>2(2i)-1.1-12</t>
  </si>
  <si>
    <t>2(2i)-1.1-13</t>
  </si>
  <si>
    <t>2(2i)-2.1-1</t>
  </si>
  <si>
    <t>2(2i)-2.1-2</t>
  </si>
  <si>
    <t>2(2i)-2.2-1</t>
  </si>
  <si>
    <t>2(2i)-2.2-3</t>
  </si>
  <si>
    <t>2(2i)-2.2-5</t>
  </si>
  <si>
    <t>2(2i)-2.2-6</t>
  </si>
  <si>
    <t>2(2i)-2.2-7</t>
  </si>
  <si>
    <t>2(2i)-2.2-8</t>
  </si>
  <si>
    <t>2(2i)-3.1-1</t>
  </si>
  <si>
    <t>2(2i)-3.1-2</t>
  </si>
  <si>
    <t>2(2i)-3.1-7</t>
  </si>
  <si>
    <t>2(2i)-3.1-8</t>
  </si>
  <si>
    <t>2(2i)-3.1-9</t>
  </si>
  <si>
    <t>2(2i)-3.1-10</t>
  </si>
  <si>
    <t>2(2i)-3.1-12</t>
  </si>
  <si>
    <t>2(2i)-3.1-14</t>
  </si>
  <si>
    <t>2(2i)-3.1-15</t>
  </si>
  <si>
    <t>2(2i)-3.1-17</t>
  </si>
  <si>
    <t>2(2i)-3.1-18</t>
  </si>
  <si>
    <t>2(2i)-3.1-19</t>
  </si>
  <si>
    <t>2(2i)-3.1-20</t>
  </si>
  <si>
    <t>2(2i)-3.1-22</t>
  </si>
  <si>
    <t>2(2i)-3.1-23</t>
  </si>
  <si>
    <t>2(2i)-3.1-24</t>
  </si>
  <si>
    <t>2(2i)-3.2-1</t>
  </si>
  <si>
    <t>2(2i)-3.2-2</t>
  </si>
  <si>
    <t>2(2i)-3.3-2</t>
  </si>
  <si>
    <t>2(2i)-3.3-3</t>
  </si>
  <si>
    <t>2(2i)-3.3-5</t>
  </si>
  <si>
    <t>2(2i)-3.3-8</t>
  </si>
  <si>
    <t>2(2i)-3.3-10</t>
  </si>
  <si>
    <t>2(2i)-3.3-16</t>
  </si>
  <si>
    <t>Improvement of the cross-border mobility in Svishtov-Zimnicea area through development and reconstruction of main segments of the transport infrastructure</t>
  </si>
  <si>
    <t>Improving the road accessibility to Bechet - Oryahovo cross-border point – Rehabilitation of the County Road DJ 561 B section I, Dolj County, Romania and  of  Tzanko Tserkovski St., Mizia Municipality,Vratsa County, Bulgaria</t>
  </si>
  <si>
    <t>The accesibility improvement in the Olt-Pleven border area through the rehabilitation of DJ543 Corabia-Izbiceni, Olt County and the rehabilitation of the Road III 3402 Slavianovo-Pordim</t>
  </si>
  <si>
    <t>REHABILITING the access infrastructure for the development of the cross-border cooperation within the Giurgiu - Ruse area (R.O.A.D. GIURGIU-RUSE)</t>
  </si>
  <si>
    <t>Rehabilitation of the Road III-3004 Trastenik – Orehovitza – Road III-137 and  Modernization of DJ-544 Urzica Stefan cel Mare, Olt County</t>
  </si>
  <si>
    <t>LIPNITA – KAINARGEA CROSSBORDER ROAD</t>
  </si>
  <si>
    <t>DOBROMIR – KRUSHARI CROSSBORDER ROAD</t>
  </si>
  <si>
    <t>ELABORATION OF THE FEASIBILITY STUDIES FOR MODERNISATION OF THE ROAD NETWORK, ROAD EXPRESS LINK, OLT COUNTY LIMIT, CROSS BORDER CHECK POINT AT TURNU MAGURELE-NICOPOLE, SECOND SECTION, UDA CLOCOCIOV – SAELELE - LUNCA, AND ROAD PVN1003 - III-5202 DEKOV-BELENE-HTK-Belene, MUNICIPALITY OF BELENE</t>
  </si>
  <si>
    <t>ELABORATION OF THE FEASIBILITY STUDIES FOR MODERNISATION OF THE ROAD NETWORK, ROAD EXPRESS LINK, OLT COUNTY LIMIT, CROSS BORDER CHECK POINT AT TURNU MAGURELE-NICOPOLE, THIRD SECTION Beciu - Plopii Slăviteşti – Slobozia Mîndra, AND ROAD PVN1005 - III-5202 BELENE - NPP BELENE, MUNICIPALITY OF BELENE</t>
  </si>
  <si>
    <t>Elaboration of a cadaster plan of Teleorman county’s roads and a Common strategy for development of the infrastructure in Teleorman county and Belene municipality</t>
  </si>
  <si>
    <t>Cross-border ecological corridor Ruse-Giurgiu</t>
  </si>
  <si>
    <t>Joint Efforts for a Clean and Open Future</t>
  </si>
  <si>
    <t>Set-up and implementation of key core components of a regional early-warning system for marine geohazards of risk to the Romanian-Bulgarian Black Sea costal area</t>
  </si>
  <si>
    <t>Insuring an efficient management of the joint intervention in emergency situation in the Giurgiu-Rousse cross-border area</t>
  </si>
  <si>
    <t>Common strategy to prevent the Danube’s pollution technological risks with oil and oil products</t>
  </si>
  <si>
    <t>Eco-Business – joint center for managing unexpected situations in Mehedinti – Vidin cross border area</t>
  </si>
  <si>
    <t>ENHANCING THE OPERATIONAL TECHNICAL CAPACITIES FOR EMERGENCY SITUATIONS RESPONSE IN GIURGIU - ROUSSE CROSS-BORDER AREA</t>
  </si>
  <si>
    <t>Introduction of contemporary system for prevention, early warning and reduction of risk in disasters, damages and accidents</t>
  </si>
  <si>
    <t>One Cross-Border Region – One European Destination</t>
  </si>
  <si>
    <t>Cross-Border Istro-Pontic Destination for Cultural Tourism</t>
  </si>
  <si>
    <t>A shelter business environment – the shortest way to cross-border development</t>
  </si>
  <si>
    <t>FoodNet-Cooperation for sustainable economic and social development of the cross-border area Vilcelele-Sitovo-Isperih through encouraging networking among authorities, agri-businesses and research institutes</t>
  </si>
  <si>
    <t xml:space="preserve">WONDERS OF ORTHODOXY IN BULGARIA AND ROMANIA – INITIATIVE FOR METAPHYSICAL TOURISM IN THE RUSE 0 GIURGIU AREA </t>
  </si>
  <si>
    <t>Danube Winery Places</t>
  </si>
  <si>
    <t xml:space="preserve">Eco-tourism: A perspective for development of two small cross-border communities </t>
  </si>
  <si>
    <t>Cross border thematics tourism - opportunity for development and promotion of the identity region Dolj, Olt, Mehedinti, Vidin, Montana, Vraca, Pleven</t>
  </si>
  <si>
    <t>Accelerating cross-border economic development – competitiveness through quality and innovation</t>
  </si>
  <si>
    <t>Cross-border university cooperation in the field of medical research to promote a new allergic rhinitis therapy approach</t>
  </si>
  <si>
    <t>Integrated system for precise and sustainable management of the agricultural production risks specific for Dobroudja area - ISYS</t>
  </si>
  <si>
    <t>"Romania-Bulgarian cross -border agri-food market"
 - Pietreni Village, Deleni Commune</t>
  </si>
  <si>
    <t>Euroregion Ruse-Giurgiu Operations - Integrated opportunity management through  masterplanning</t>
  </si>
  <si>
    <t>Danube House - regional identity for economic development</t>
  </si>
  <si>
    <t>Increasing Potential for growth through Organizing Facilities and improving Tourist Infrastructure in the Cross border region ( POFTIC )</t>
  </si>
  <si>
    <t xml:space="preserve">Maximizing comparative advantages of border regions </t>
  </si>
  <si>
    <t>Cross-Border University Network for Intercultural Communication</t>
  </si>
  <si>
    <t>Creation of employment opportunities in the trans-border region by identification of innovative jobs and delivery of specialized training</t>
  </si>
  <si>
    <t xml:space="preserve">"The Future is Yours" - Let's meet our neighbors" </t>
  </si>
  <si>
    <t>FRIENDS ON 64 SQUARES</t>
  </si>
  <si>
    <t>Fostering Sport development through building bridges between youths</t>
  </si>
  <si>
    <t>Prevention for safety on the road traffic in trans border area</t>
  </si>
  <si>
    <t xml:space="preserve">Recovery of historical moments in the cross-border Municipalities Dve Mogili and Kalarasi and carrying out of presentations for the local public </t>
  </si>
  <si>
    <t>The globe of friendship – Cross border sports cooperation between communities in Kardam village, Bulgaria and Negru Voda,Romania</t>
  </si>
  <si>
    <t>The overall objective is to improve the accessibility of the border area Svishtov-Zimnich and to create opportunities for the future development of the transport infrastructure in order to ensure the free movement of people and goods.</t>
  </si>
  <si>
    <t>Contributing to the sustainable development of the cross-border area as a consequence of facilitating the mobility of goods, services and persons between Romania and Bulgaria through Bechet-Oryahovo ferry point</t>
  </si>
  <si>
    <t xml:space="preserve">The project aims to close people, communities and economies of the border Olt- Pleven that despite geographical neighborhood development and a post-accession economic and social similarity, there were historically in a very close relationship. </t>
  </si>
  <si>
    <t>General Objective: The improvement of the management of the territory and of the transport infrastructure, within the Romania-Bulgaria cross-border region, in order to assure a durable cooperation; 
Specific objective: Upgrading and modernisation of the transport infrastructure of the Ruse-Giurgiu Euro-region</t>
  </si>
  <si>
    <t>Improvement of road traffic conditions; 
Tourism development;
Social and economical development</t>
  </si>
  <si>
    <t>General Objective: The diversification of the links between the comunities and the economies in the Romania – Bulgaria border area and joint participation in economic and social development
Specific Objective 1: Rehabilitation and modernization of 17.11 km of road in order to improve access to transport infrastructure in border areas and facilitating the mobility of goods and persons
Specific Objective 2: Development of tourist objectives in the border area, with benefic effects in economic and social development of the communities.</t>
  </si>
  <si>
    <t>General Objective: The diversification of the links between the comunities and the economies in the Romania – Bulgaria border area and joint participation in economic and social development
Specific Objective 1: Rehabilitation and modernization of 15.82 km of road in order to improve access to transport infrastructure in border areas and facilitating the mobility of goods and persons
Specific Objective 2: Development of tourist objectives in the border area, with benefic effects in economic and social development of the communities.</t>
  </si>
  <si>
    <t>General Obiective of the project is: stimulation of the durable economic development and the promotion of the economic and social cohesion through the  elaboration of the feasabilitystudy for the project “Modernization of the road system,  Express Road of  connection, limit Olt county – Control Point and  Passing of Border  Turnu – Măgurele – Nicopole, Point 2, Uda Clocociov – Saelele - Lunca”</t>
  </si>
  <si>
    <t>General Obiective of the project is: stimulation of the durable economic development and the promotion of the economic and social cohesion through the  elaboration of the feasabilitystudy for the project “Modernization of the road system,  Express Road of  connection, limit Olt county – Control Point and  Passing of Border  Turnu – Măgurele – Nicopole, Point 1, Segarcea Vale – Liţa – Turnu Măgurele”</t>
  </si>
  <si>
    <t>26.08.2010</t>
  </si>
  <si>
    <t>19.08.2010</t>
  </si>
  <si>
    <t>25.08.2010</t>
  </si>
  <si>
    <t>24.08.2011</t>
  </si>
  <si>
    <t>General Obiective of the project is: stimulation of the durable economic development and the promotion of the economic and social cohesion through the  elaboration of the feasabilitystudy for the project “Modernization of the road system,  Express Road of  connection, limit Olt county – Control Point and  Passing of Border  Turnu – Măgurele – Nicopole, Point 3, “Beciu – Plopii Slavitesti – Slobozia Mindra”</t>
  </si>
  <si>
    <t>29.03.2011</t>
  </si>
  <si>
    <t>28.08.2012</t>
  </si>
  <si>
    <t>24489/24.03.2011</t>
  </si>
  <si>
    <t>Parteners 2000</t>
  </si>
  <si>
    <t>09.04.2011</t>
  </si>
  <si>
    <t>08.10.2012</t>
  </si>
  <si>
    <t>26931/01.04.2011</t>
  </si>
  <si>
    <t>26895/01.04.2011</t>
  </si>
  <si>
    <t>26903/01.04.2011</t>
  </si>
  <si>
    <t>26935/01.04.2011</t>
  </si>
  <si>
    <t>14.04.2011</t>
  </si>
  <si>
    <t>26886/01.04.2011</t>
  </si>
  <si>
    <t>26887/01.04.2011</t>
  </si>
  <si>
    <t>27041/01.04.2011</t>
  </si>
  <si>
    <t>27048/01.04.2011</t>
  </si>
  <si>
    <t>27045/01.04.2011</t>
  </si>
  <si>
    <t>16.04.2011</t>
  </si>
  <si>
    <t>15.10.2012</t>
  </si>
  <si>
    <t>РД-02-29-74/28.04.2011</t>
  </si>
  <si>
    <t>20823/18.04.2011</t>
  </si>
  <si>
    <t>20824/18.04.2011</t>
  </si>
  <si>
    <t>РД-02-29-77/03.05.2011</t>
  </si>
  <si>
    <t>07.05.2011</t>
  </si>
  <si>
    <t>34145/27.04.2011</t>
  </si>
  <si>
    <t>34147/27.04.2011</t>
  </si>
  <si>
    <t>2S - 2.1 - 1</t>
  </si>
  <si>
    <t xml:space="preserve">Danube WATER integrated management </t>
  </si>
  <si>
    <t>Improving water monitoring and the warnings system, environmental data dissemination on the Romanian-Bulgarian border counties. Processing and conditioning the liquid organic wastes radioactively contaminated from the nuclear plants Cernavodǎ and Kozloduy.</t>
  </si>
  <si>
    <t>National Administration “Romanian Waters”</t>
  </si>
  <si>
    <t>National Institute of Hydrology and Water Management</t>
  </si>
  <si>
    <t>Technical University of Civil Engineering from Bucharest (TUCEB)  - Romania</t>
  </si>
  <si>
    <t>National Research &amp; Development Institute for Chemistry &amp; Petrochemistry - ICECHIM Bucharest, Romania</t>
  </si>
  <si>
    <t>Romanian Authority for Nuclear Activities - Institute for Nuclear Research Pitesti</t>
  </si>
  <si>
    <t xml:space="preserve">University POLITEHNICA of Bucharest </t>
  </si>
  <si>
    <t>Ministry of Environment and Water Management</t>
  </si>
  <si>
    <t>Institute of Meteorology and Hydrology – Bulgarian Academy of Sciences</t>
  </si>
  <si>
    <t xml:space="preserve">Executive Environmental Agency </t>
  </si>
  <si>
    <t>The Institute for Nuclear Research and Nuclear Energy (INRNE) Bulgaria</t>
  </si>
  <si>
    <t>34150/27.04.2011</t>
  </si>
  <si>
    <t>12.05.2011</t>
  </si>
  <si>
    <t>11.05.2012</t>
  </si>
  <si>
    <t>34158/27.04.2011</t>
  </si>
  <si>
    <t>34159/27.04.2011</t>
  </si>
  <si>
    <t>Country</t>
  </si>
  <si>
    <t>RO</t>
  </si>
  <si>
    <t>County - 
District / judet</t>
  </si>
  <si>
    <t>BG</t>
  </si>
  <si>
    <t>Calarasi</t>
  </si>
  <si>
    <t>Constanta</t>
  </si>
  <si>
    <t>Giurgiu</t>
  </si>
  <si>
    <t>Ruse</t>
  </si>
  <si>
    <t>Pleven</t>
  </si>
  <si>
    <t>Dolj</t>
  </si>
  <si>
    <t>Montana</t>
  </si>
  <si>
    <t>Vidin</t>
  </si>
  <si>
    <t>Dobrich</t>
  </si>
  <si>
    <t>Veliko Tarnovo</t>
  </si>
  <si>
    <t>Silistra</t>
  </si>
  <si>
    <t>Olt</t>
  </si>
  <si>
    <t>Teleorman</t>
  </si>
  <si>
    <t>Vratsa</t>
  </si>
  <si>
    <t>Bucuresti</t>
  </si>
  <si>
    <t>Sofia</t>
  </si>
  <si>
    <t>Varna</t>
  </si>
  <si>
    <t>Ilfov</t>
  </si>
  <si>
    <t>Mehedinti</t>
  </si>
  <si>
    <t xml:space="preserve"> Europartners Association</t>
  </si>
  <si>
    <t>European Institute for Cultural Tourism “EUREKA”</t>
  </si>
  <si>
    <t>Razgrad</t>
  </si>
  <si>
    <t>Association “Young people with young ideas”</t>
  </si>
  <si>
    <t>Arges</t>
  </si>
  <si>
    <t>19.11.2012</t>
  </si>
  <si>
    <t>34490/28.04.2011</t>
  </si>
  <si>
    <t>РД-02-29-80/16.05.2011</t>
  </si>
  <si>
    <t>Tulcea</t>
  </si>
  <si>
    <t>Burgas</t>
  </si>
  <si>
    <t>Cofinancing</t>
  </si>
  <si>
    <t>Value partner</t>
  </si>
  <si>
    <t>Value partners</t>
  </si>
  <si>
    <t>Total contracted
 (ERDF + National Cofinancing Ro-Bg)</t>
  </si>
  <si>
    <t>64456/27.09.2010</t>
  </si>
  <si>
    <t>25.05.2011</t>
  </si>
  <si>
    <t>39664/18.05.2011</t>
  </si>
  <si>
    <t>39665/18.05.2011</t>
  </si>
  <si>
    <t>34491/28.04.2011</t>
  </si>
  <si>
    <t>34493/28.04.2011</t>
  </si>
  <si>
    <t>69187/29.11.2010</t>
  </si>
  <si>
    <t>24.11.2012</t>
  </si>
  <si>
    <t>Non applicable</t>
  </si>
  <si>
    <t>28.05.2011</t>
  </si>
  <si>
    <t>27.11.2012</t>
  </si>
  <si>
    <t>39657/18.05.2011</t>
  </si>
  <si>
    <t>39658/18.05.2011</t>
  </si>
  <si>
    <t>39660/18.05.2011</t>
  </si>
  <si>
    <t>finalized</t>
  </si>
  <si>
    <t>NA</t>
  </si>
  <si>
    <t>18.02.2011</t>
  </si>
  <si>
    <t>17.08.2012</t>
  </si>
  <si>
    <t>17.06.2011</t>
  </si>
  <si>
    <t>16.09.2012</t>
  </si>
  <si>
    <t>44785/08.06.2011</t>
  </si>
  <si>
    <t>44787/08.06.2011</t>
  </si>
  <si>
    <t>45061/09.06.2011</t>
  </si>
  <si>
    <t>45062/09.06.2011</t>
  </si>
  <si>
    <t>45065/09.06.2011</t>
  </si>
  <si>
    <t>45067/09.06.2011</t>
  </si>
  <si>
    <t>45069/09.06.2011</t>
  </si>
  <si>
    <t>39347/15.06.2010</t>
  </si>
  <si>
    <t>39348/15.06.2010</t>
  </si>
  <si>
    <t>39349/15.06.2010</t>
  </si>
  <si>
    <t>РД-02-29-126/28.06.2011</t>
  </si>
  <si>
    <t>РД-02-29-127/28.06.2011</t>
  </si>
  <si>
    <t>Bechet Local Council, Romania</t>
  </si>
  <si>
    <t>“Road to the Danube - Road infrastructure development in the cross-border area Bechet – Oryahovo, premise for a higher level of mobility between Romania and Bulgaria”</t>
  </si>
  <si>
    <t>2(3i)-1.1-1</t>
  </si>
  <si>
    <t>Improving the mobility of people and goods between Romania and Bulgaria by developing the road network in Bechet and Oryahovo Municipalities. Valorizing the competitive advantages of the Bechet - Oryahovo cross-border area, by ensuring basic road transport infrastructure. Ensuring the development of the Bechet - Oryahovo cross-border area, by efficiently meeting the wider transport needs of population and commerce. Improving the access to the Bechet - Oryahovo cross-border point (ferry) by constructing the belt road and connex roads of Bechet Town and rehabilitating the road Selanovtsy – Gallovo in Oryahovo Municipality.</t>
  </si>
  <si>
    <t>2(3i)-1.1-7</t>
  </si>
  <si>
    <t>2(3i)-3.1-3</t>
  </si>
  <si>
    <t>Clean Access in Calarasi-Silistra cross-border area</t>
  </si>
  <si>
    <t xml:space="preserve">To improve the accesibility in the cross-border area Calarasi-Silistra, by promoting joint clean and energy-efficient road and river transport systems. To improve cross-border policy coordination among  local public administrations in order to develop joint road and river transport systems meaning using new innovative technologies; To contribute to the sustainable development by developing/designing joint clean and energy-efficient road and river transport systems; To implement a joint bilingual information system. </t>
  </si>
  <si>
    <t>National Research Institute for Electrical Engineering – Advanced Research ICPE-CA</t>
  </si>
  <si>
    <t>Bucharest</t>
  </si>
  <si>
    <t>Regional Center of Danubian Business – Gura Vaii, Mehedinti County</t>
  </si>
  <si>
    <t>County Council Mehedinti</t>
  </si>
  <si>
    <t>Regional Craftsman Chamber – Vidin</t>
  </si>
  <si>
    <t xml:space="preserve">Create an adequate environment for business development through The Regional Centre for Danubian Business - Gura Vaii. </t>
  </si>
  <si>
    <t>30.06.2011</t>
  </si>
  <si>
    <t>49405/28.06.2011</t>
  </si>
  <si>
    <t>49406/28.06.2011</t>
  </si>
  <si>
    <t>29.06.2012</t>
  </si>
  <si>
    <t>46944/17.06.2011</t>
  </si>
  <si>
    <t>46945/17.06.2011</t>
  </si>
  <si>
    <t>07.07.2011</t>
  </si>
  <si>
    <t>46879/17.06.2011</t>
  </si>
  <si>
    <t>46885/17.06.2011</t>
  </si>
  <si>
    <t>46888/17.06.2011</t>
  </si>
  <si>
    <t>46892/17.06.2011</t>
  </si>
  <si>
    <t>08.07.2011</t>
  </si>
  <si>
    <t>49529/28.06.2011</t>
  </si>
  <si>
    <t>49532/28.06.2011</t>
  </si>
  <si>
    <t>46972/17.06.2011</t>
  </si>
  <si>
    <t>46974/17.06.2011</t>
  </si>
  <si>
    <t>46976/17.06.2011</t>
  </si>
  <si>
    <t>07.01.2013</t>
  </si>
  <si>
    <t>06.07.2013</t>
  </si>
  <si>
    <t>12.07.2011</t>
  </si>
  <si>
    <t>11.01.2013</t>
  </si>
  <si>
    <t>49511/28.06.2011</t>
  </si>
  <si>
    <t>11.07.2012</t>
  </si>
  <si>
    <t>51951/06.07.2011</t>
  </si>
  <si>
    <t>51954/06.07.2011</t>
  </si>
  <si>
    <t>51956/06.07.2011</t>
  </si>
  <si>
    <t>51958/06.07.2011</t>
  </si>
  <si>
    <t>51766/06.07.2011</t>
  </si>
  <si>
    <t>49417/28.06.2011</t>
  </si>
  <si>
    <t>49420/28.06.2011</t>
  </si>
  <si>
    <t>РД-02-29-183/14.07.2011</t>
  </si>
  <si>
    <t>РД-02-29-182/14.07.2011</t>
  </si>
  <si>
    <t>49534/28.06.2011</t>
  </si>
  <si>
    <t>49535/28.06.2011</t>
  </si>
  <si>
    <t>Municipality General Toshevo</t>
  </si>
  <si>
    <t>20.07.2011</t>
  </si>
  <si>
    <t>54105/15.07.2011</t>
  </si>
  <si>
    <t>50751/01.07.2011</t>
  </si>
  <si>
    <t>19.07.2011</t>
  </si>
  <si>
    <t>16.07.2011</t>
  </si>
  <si>
    <t>50784/01.07.2011</t>
  </si>
  <si>
    <t>54107/15.07.2011</t>
  </si>
  <si>
    <t>19.01.2013</t>
  </si>
  <si>
    <t>15.07.2012</t>
  </si>
  <si>
    <t>21.07.2011</t>
  </si>
  <si>
    <t>20.01.2013</t>
  </si>
  <si>
    <t>50781/01.07.2011</t>
  </si>
  <si>
    <t>50782/01.07.2011</t>
  </si>
  <si>
    <t>51314/05.07.2011</t>
  </si>
  <si>
    <t>51310/05.07.2011</t>
  </si>
  <si>
    <t>51308/05.07.2011</t>
  </si>
  <si>
    <t>18.01.2013</t>
  </si>
  <si>
    <t>50757/01.07.2011</t>
  </si>
  <si>
    <t>50758/01.07.2011</t>
  </si>
  <si>
    <t>21.01.2013</t>
  </si>
  <si>
    <t>50780/01.07.2011</t>
  </si>
  <si>
    <t>50783/01.07.2011</t>
  </si>
  <si>
    <t>28.07.2011</t>
  </si>
  <si>
    <t>27.01.2013</t>
  </si>
  <si>
    <t>54124/15.07.2011</t>
  </si>
  <si>
    <t>56152/22.07.2011</t>
  </si>
  <si>
    <t>56153/22.07.2011</t>
  </si>
  <si>
    <t>54113/15.07.2011</t>
  </si>
  <si>
    <t>30.07.2011</t>
  </si>
  <si>
    <t>29.01.2013</t>
  </si>
  <si>
    <t>54116/15.07.2011</t>
  </si>
  <si>
    <t>54119/15.07.2011</t>
  </si>
  <si>
    <t>54121/15.07.2011</t>
  </si>
  <si>
    <t>Local Council Roata de Jos</t>
  </si>
  <si>
    <t>54117/15.07.2011</t>
  </si>
  <si>
    <t>РД-02-29-225/28.07.2011</t>
  </si>
  <si>
    <t>РД-02-29-200/27.07.2011</t>
  </si>
  <si>
    <t>РД-02-29-196/27.07.2011</t>
  </si>
  <si>
    <t>РД-02-29-193/26.07.2011</t>
  </si>
  <si>
    <t>РД-02-29-199/27.07.2011</t>
  </si>
  <si>
    <t>ROAD INFRASTRUCTURE AGENCY (RIA)</t>
  </si>
  <si>
    <t>05.08.2011</t>
  </si>
  <si>
    <t>56420/25.07.2011</t>
  </si>
  <si>
    <t>56426/25.07.2011</t>
  </si>
  <si>
    <t>09.08.2011</t>
  </si>
  <si>
    <t>56150/22.07.2011</t>
  </si>
  <si>
    <t>56151/22.07.2011</t>
  </si>
  <si>
    <t>РД-02-29-271/11.08.2011</t>
  </si>
  <si>
    <t>РД-02-29-277/12.08.2011</t>
  </si>
  <si>
    <t>РД-02-29-279/12.08.2011</t>
  </si>
  <si>
    <t>РД-02-29-288/16.08.2011   </t>
  </si>
  <si>
    <t>РД-02-29-292/18.08.2011</t>
  </si>
  <si>
    <t>rejected</t>
  </si>
  <si>
    <t>РД-02-29-300/26.08.2011</t>
  </si>
  <si>
    <t>РД-02-29-298/26.08.2011</t>
  </si>
  <si>
    <t>Common Strategy for Sustainable Territorial Development of the cross-border area Romania-Bulgaria</t>
  </si>
  <si>
    <t>2SR-1.2-1</t>
  </si>
  <si>
    <t>The Center of Consultancy and Project Management - EUROPROJECT</t>
  </si>
  <si>
    <t>Ministry of Regional Development and Public Works</t>
  </si>
  <si>
    <t>National Administration for Land Reclamation</t>
  </si>
  <si>
    <t>District administration - Pleven</t>
  </si>
  <si>
    <t>Business Support Centre for Small and Medium Enterprises – Ruse</t>
  </si>
  <si>
    <t>Agency for Sustainable Development and Eurointegration – Ecoregions</t>
  </si>
  <si>
    <t>Bulgarian Association for Alternative Tourism (BAAT)</t>
  </si>
  <si>
    <t>Veliko Tarnovo Municipality</t>
  </si>
  <si>
    <t>Association of Danube River Municipalities “Danube”</t>
  </si>
  <si>
    <t>II call - Intermediary deadline January 2009</t>
  </si>
  <si>
    <t>II call - Intermediary deadline March 2009</t>
  </si>
  <si>
    <t>II call - Intermediary deadline April 2009</t>
  </si>
  <si>
    <t>II call - Strategic projects</t>
  </si>
  <si>
    <t>II call - Intermediary deadline July 2009</t>
  </si>
  <si>
    <t>I call - Regular projects</t>
  </si>
  <si>
    <t>I call - Strategic projects</t>
  </si>
  <si>
    <t>Projects in implementation</t>
  </si>
  <si>
    <t>Finalized projects</t>
  </si>
  <si>
    <t>Projects in precontracting</t>
  </si>
  <si>
    <t>Projects rejected during the pre-contracting phase or renounced from the LP</t>
  </si>
  <si>
    <t xml:space="preserve">Legend: </t>
  </si>
  <si>
    <t>18.01.2012</t>
  </si>
  <si>
    <t xml:space="preserve">Byala Slatina Municipality </t>
  </si>
  <si>
    <t>Bechet City Hall</t>
  </si>
  <si>
    <t>РД-02-315/02.09.2011</t>
  </si>
  <si>
    <t xml:space="preserve">РД-02-29-314/02.09.2011      </t>
  </si>
  <si>
    <t>РД-02-29-309/01.09.2011</t>
  </si>
  <si>
    <t>РД-02-29-308/31.08.2011</t>
  </si>
  <si>
    <t>РД-02-29-304/31.08.2011</t>
  </si>
  <si>
    <t>РД-02-29-319/09.09.2011</t>
  </si>
  <si>
    <t>РД-02-29-316/03.09.2011</t>
  </si>
  <si>
    <t>49430/23.08.2011</t>
  </si>
  <si>
    <t>49434/23.08.2011</t>
  </si>
  <si>
    <t>49438/28. 06.2011</t>
  </si>
  <si>
    <t>65996/05.09.2011</t>
  </si>
  <si>
    <t>65995/05.09.2011</t>
  </si>
  <si>
    <t>64375/29.08.2011</t>
  </si>
  <si>
    <t>64377/29.08.2011</t>
  </si>
  <si>
    <t>24.09.2011</t>
  </si>
  <si>
    <t>23.03.2013</t>
  </si>
  <si>
    <t>Belene</t>
  </si>
  <si>
    <t>РД-02-29-332/06.10.2011</t>
  </si>
  <si>
    <t>РД-02-29-331/06.10.2011</t>
  </si>
  <si>
    <t>61450/16.08.2011</t>
  </si>
  <si>
    <t>61452/16.08.2011</t>
  </si>
  <si>
    <t>08.10.2011</t>
  </si>
  <si>
    <t>07.04.2013</t>
  </si>
  <si>
    <t>РД-02-29-355/20.10.2011</t>
  </si>
  <si>
    <t>РД-02-29-352/20.10.2011</t>
  </si>
  <si>
    <t>РД-02-29-351/19.10.2011</t>
  </si>
  <si>
    <t>РД-02-29-350/19.10.2011</t>
  </si>
  <si>
    <t>РД-02-29-348/19.10.2011</t>
  </si>
  <si>
    <t xml:space="preserve">РД-02-29-338/11.10.2011      </t>
  </si>
  <si>
    <t>РД-02-29-340/12.10.2011</t>
  </si>
  <si>
    <t>РД-02-29-339/12.10.2011  </t>
  </si>
  <si>
    <t>РД-02-29-342/13.10.2011</t>
  </si>
  <si>
    <t>РД-02-29-367/27.10.2011</t>
  </si>
  <si>
    <t>РД-02-29-364/27.10.2011</t>
  </si>
  <si>
    <t>РД-02-29-366/27.10.2011</t>
  </si>
  <si>
    <t>РД-02-29-365/27.10.2011</t>
  </si>
  <si>
    <t>РД-02-29-360/27.10.2011</t>
  </si>
  <si>
    <t>РД-02-29-363/27.10.2011</t>
  </si>
  <si>
    <t>РД-02-29-362/27.10.2011</t>
  </si>
  <si>
    <t>РД-02-29-361/27.10.2011</t>
  </si>
  <si>
    <t>РД-02-29-359/27.10.2011</t>
  </si>
  <si>
    <t>РД-02-29-368/28.10.2011</t>
  </si>
  <si>
    <t>77082/17.10.2011</t>
  </si>
  <si>
    <t>77085/17.10.2011</t>
  </si>
  <si>
    <t>SOU Vasil Levski</t>
  </si>
  <si>
    <t>РД-02-29-373/01.11.2011</t>
  </si>
  <si>
    <t>РД-02-29-371/31.10.2011</t>
  </si>
  <si>
    <t>РД-02-29-383/10.11.2011</t>
  </si>
  <si>
    <t>РД-02-29-384/10.11.2011</t>
  </si>
  <si>
    <t>РД-02-29-382/09.11.2011</t>
  </si>
  <si>
    <t>РД-02-29-380/07.11.2011</t>
  </si>
  <si>
    <t>РД-02-29-379/07.11.2011</t>
  </si>
  <si>
    <t>2(4i)-1.1-19</t>
  </si>
  <si>
    <t>2(4i)-1.1-23</t>
  </si>
  <si>
    <t>2(4i)-1.1-16</t>
  </si>
  <si>
    <t>2(4i)-1.1-3</t>
  </si>
  <si>
    <t>2(4i)-1.1-12</t>
  </si>
  <si>
    <t>2(4i)-1.1-21</t>
  </si>
  <si>
    <t>2(4i)-1.1-4</t>
  </si>
  <si>
    <t>2(4i)-1.1-7</t>
  </si>
  <si>
    <t xml:space="preserve">2(4i)-1.1-10 </t>
  </si>
  <si>
    <t>2(4i)-1.1-5</t>
  </si>
  <si>
    <t>2(4i)-1.1-18</t>
  </si>
  <si>
    <t xml:space="preserve">2(4i)-1.1-9 </t>
  </si>
  <si>
    <t xml:space="preserve">2(4i)-1.1-8 </t>
  </si>
  <si>
    <t>2(4i)-1.1-14</t>
  </si>
  <si>
    <t>Development of transport infrastructure in the cross border area Roseti, Calarasi County - Silistra Municipality</t>
  </si>
  <si>
    <t>Traffic monitoring systems for Constanta - Dobrich cross border area</t>
  </si>
  <si>
    <t>Facilitating the acces to Oryahovo-Bechet cross-border point through the construction of two lane bypass road of the town Mizia and third lane of the road II-15 Mizia-OryahovoVraysa District, Bulgaria and rehabilitation of the county road DJ 561 B section II, Dolj County, Romania</t>
  </si>
  <si>
    <t>Improving the transport infrastructure conectivity between Teleorman county and Pleven district by rehabilitating the roads in Saelele commune and Guliantsy municipality</t>
  </si>
  <si>
    <t>Realisation of the feasibility study for the roads public DJ 642 Olt County limit Olt, Moldoveni - Islaz, km 60 + 00-69 + 55 (9,55 km)</t>
  </si>
  <si>
    <t>Construction of ferry line between Baikal and Corabia and improvement of aproaches to the road connection to them</t>
  </si>
  <si>
    <t>Rehabilitating and modernisation the access infrastructure to the cross border area Giurgiu-ruse (R.O.A.D. 2)</t>
  </si>
  <si>
    <t>Rehabiltation of municipal within the cross border area Calmatuiu Teleorman County and Belene- Pleven district</t>
  </si>
  <si>
    <t>Improving transport infrastructure in Calarasi Silistra cross-border area by rehabilitating the roads in Independenta commune and Silstra Municipality</t>
  </si>
  <si>
    <t>Modernising a communal road in Timna commune and linking it to E70</t>
  </si>
  <si>
    <t>Development of transport infrastructure in the Calarasi Silstra cross border area by rehabilitating the roads in Stefan cel Mare commune and Silsitra municipality</t>
  </si>
  <si>
    <t>Enhancing the trasnport potential in Calarsi -Silistra cross border area by rehabilitating the roads in Dichiseni commune and Silstra municipality</t>
  </si>
  <si>
    <t>Modernisation public roads in the villages Vitanesti, Purani, Silistea and Schitu Poenari in commune Vitanesti, Teleorman County and reconstruction and rehabilitation of Road PVN 1080/II-13, Knezha-Iskar/Limit Municipalities (Knezha-Iskar) - Dolni Lukobit-/III - 137, from km 22+100 to km 26 + 850</t>
  </si>
  <si>
    <t>Roseti Local Council, Calarasi</t>
  </si>
  <si>
    <t>Negru Voda Local Council</t>
  </si>
  <si>
    <t>Vratsa District Administration</t>
  </si>
  <si>
    <t>Saelele Local Council Teleorman</t>
  </si>
  <si>
    <t>Teleorman County Council</t>
  </si>
  <si>
    <t xml:space="preserve">Dolna Mitropolia </t>
  </si>
  <si>
    <t>Calmatuiu Local Council</t>
  </si>
  <si>
    <t>Independenta Local Council</t>
  </si>
  <si>
    <t>Timna Local Council, Mehedinti</t>
  </si>
  <si>
    <t>Stefan cel Mare Local Council</t>
  </si>
  <si>
    <t>Dichiseni Local Council</t>
  </si>
  <si>
    <t>Vitanesti Local Council Teleorman</t>
  </si>
  <si>
    <t>2(4i)-1.2-1</t>
  </si>
  <si>
    <t>National Communication Research Institute - INSCC Bucharest</t>
  </si>
  <si>
    <t>Local Council of the Municipality Calarasi</t>
  </si>
  <si>
    <t>Cross border centre for information and communication Dolj - Vratsa</t>
  </si>
  <si>
    <t>Cross border electronic system of public information</t>
  </si>
  <si>
    <t>CBC LIVE (Cross Border Cooperation Live Interconection Video confericing Network)</t>
  </si>
  <si>
    <t>Communication network for local administration in the western part of the cross border area - CONNECT WEST</t>
  </si>
  <si>
    <t>CASI - Cross border network of public information</t>
  </si>
  <si>
    <t>2(4i)-2.2-17</t>
  </si>
  <si>
    <t>2(4i)-2.2-5</t>
  </si>
  <si>
    <t>2(4i)-2.2-14</t>
  </si>
  <si>
    <t>2(4i)-2.1-8</t>
  </si>
  <si>
    <t>2(4i)-2.2-15</t>
  </si>
  <si>
    <t>2(4i)-2.2-1</t>
  </si>
  <si>
    <t>2(4i)-2.2-16</t>
  </si>
  <si>
    <t>2(4i)-2.1-3</t>
  </si>
  <si>
    <t>2(4i)-2.1-24</t>
  </si>
  <si>
    <t>2(4i)-2.1-16</t>
  </si>
  <si>
    <t>2(4i)-2.2-3</t>
  </si>
  <si>
    <t>2(4i)-2.1-7</t>
  </si>
  <si>
    <t>2(4i)-2.1-13</t>
  </si>
  <si>
    <t>2(4i)-2.1-4</t>
  </si>
  <si>
    <t>2(4i)-2.1-5</t>
  </si>
  <si>
    <t>2(4i)-2.1-6</t>
  </si>
  <si>
    <t>2(4i)-2.2-11</t>
  </si>
  <si>
    <t>2(4i)-2.1-2</t>
  </si>
  <si>
    <t>2(4i)-2.2-12</t>
  </si>
  <si>
    <t>2(4i)-2.2-9</t>
  </si>
  <si>
    <t>2(4i)-2.2-10</t>
  </si>
  <si>
    <t>2(4i)-2.2-8</t>
  </si>
  <si>
    <t>Coordination and management centre for intervention in case of disasters in the cross border area</t>
  </si>
  <si>
    <t>Romanian - Bulgarian Cross border joint natural and technological hazards assesement in the Danube floodplain, the Calafat-Vidin-Turnu Magurele-Nikopole sector</t>
  </si>
  <si>
    <t>Monitoring the environmental factors in the cross border area Olt- Belene</t>
  </si>
  <si>
    <t>Improved awarness of the cross-border tourism cluster and environmental management and protection</t>
  </si>
  <si>
    <t>Common action for prevention of environmental disasters</t>
  </si>
  <si>
    <t>EMERSYS Toward an integrated, joint cross-border detection system and harmonysed rapid responses procedures to chemical, bilogical, radiological and nuclear emergencies</t>
  </si>
  <si>
    <t>Improving the management of emergency situations in the cross border region (IMES)</t>
  </si>
  <si>
    <t>Green energy cluster - Constanta-Dobrich</t>
  </si>
  <si>
    <t>Joint management models of European Natura 2000 network zones in the Romania-Bulgaria cross border region</t>
  </si>
  <si>
    <t>Step by step towards a nature - friendly behaviour and increased environmental protection in Calarasi - Silistra cross border area - STEP TO NATURE</t>
  </si>
  <si>
    <t>Prevent the risk of flooding from the Danube at Nikopol and Turnu Magurele - A prerequisite for environmental protection in cross-border region</t>
  </si>
  <si>
    <t>Nature around us</t>
  </si>
  <si>
    <t>ECO Education for healthy environment</t>
  </si>
  <si>
    <t>ERIC: Joint efforts for nature protection in the cross-border region Silistra-Calarasi</t>
  </si>
  <si>
    <t>Exchange of experience and development of joint methodology and plan for restauration, conservation, and maintenance of transboundary high nature conservation forests</t>
  </si>
  <si>
    <t>Network and web platform to improve the public awarness on environmental management and protection in the cross-border area iurgiu-Rousse and adjacent cross-border area</t>
  </si>
  <si>
    <t>Development of infrastructure to prevent natural crisis caused by the Danube river in Eselnita (Romania) and Bregovo (Bulgaria)</t>
  </si>
  <si>
    <t>Rising awarness over the neccesity of environment protection and biodiversity preservation : Constanta and Vidin in the mirror</t>
  </si>
  <si>
    <t>Project for the removal of emergency situations effects</t>
  </si>
  <si>
    <t>Emergency unit along the Danube</t>
  </si>
  <si>
    <t>Husnicioara Local Council ready to deal with  emergency situations</t>
  </si>
  <si>
    <t>The unit structure for emergency response in Rogova village</t>
  </si>
  <si>
    <t>Institute of Geography, Romanian Academy</t>
  </si>
  <si>
    <t>Association for inter-community development of public utilities for the water supply and sewage service "Oltul", Slatina</t>
  </si>
  <si>
    <t>National administration of land improvements, Bucharest</t>
  </si>
  <si>
    <t>Horia Hulubei National Institute of Physics and Nuclear Engineering</t>
  </si>
  <si>
    <t>Varna Bussines Agency Dobrich Branch</t>
  </si>
  <si>
    <t>Foundation Living Nature Calarasi</t>
  </si>
  <si>
    <t>Nikopol Municipality</t>
  </si>
  <si>
    <t>Association for cross-border and development: Danube Dobrudja</t>
  </si>
  <si>
    <t>Regional Forestry Directorate Berkovitsa</t>
  </si>
  <si>
    <t>National Institute of research - Development for machines and instalations designed to agriculture and food industry - INMA Bucharest</t>
  </si>
  <si>
    <t>Eselnita Local Council  Mehedinti</t>
  </si>
  <si>
    <t>ECOM - Association for the protection of the human being and environment for a sustainable development in the world</t>
  </si>
  <si>
    <t>Mehedinti Local Council</t>
  </si>
  <si>
    <t>Garla Mare Local Council Mehedinti</t>
  </si>
  <si>
    <t>Husnicioara Local Council Mehedinti</t>
  </si>
  <si>
    <t>Rogova Local Council</t>
  </si>
  <si>
    <t>2(4i)-3.1-28</t>
  </si>
  <si>
    <t>Bridging the gaps: integrated cross-border bussiness infrastructure and services in Silstra district - Calarasi County</t>
  </si>
  <si>
    <t>Black Sea Bike - Diversification of the tourism services in Constanta - Balchik cross border region by bike - BSB</t>
  </si>
  <si>
    <t>Trade logistics centre for development of cross border bussiness and trade</t>
  </si>
  <si>
    <t>Cross Border Art of Gardening by the Black Sea</t>
  </si>
  <si>
    <t>Refurbishment of an existent park in the ”Central Gully” area - Town of Oryahovo</t>
  </si>
  <si>
    <t>Sustainable and diversified development of cross-border tourism</t>
  </si>
  <si>
    <t>Development of effective models for cultural tourist in Montana, Vidin, and Dolj regions</t>
  </si>
  <si>
    <t>The cross-border stratgic partnership for sustainable tourism in the South-West and North-West regions of the lower Danube</t>
  </si>
  <si>
    <t>Cross border bussiness centre for tourism and related activities development Agri-Food Fish Market</t>
  </si>
  <si>
    <t>Romanian - Bulgarian Services Centre for Microsystems and Nanotechnology</t>
  </si>
  <si>
    <t>Modern approaches for enhancement of trans-border cooperaton: cooperation and capacity building of bussiness entities aiming at diversified and strong economy in the cross-border region</t>
  </si>
  <si>
    <t>AGRICONS - Virtual market for Agri-Food and construction, modern instrument for supporting joint bussiness development in RoBg cross-border area</t>
  </si>
  <si>
    <t>Cross Border Oenology  and viticulture centre "Danube Terraces"</t>
  </si>
  <si>
    <t>DELPHI</t>
  </si>
  <si>
    <t>Measures and instruments in support in cross border bussines cooperation between Razgrad district and Giurgiu County</t>
  </si>
  <si>
    <t>The cross-border integrated tourism network</t>
  </si>
  <si>
    <t xml:space="preserve">SUBMARINE Archaeological Heritage of the western Black Sea Shelf - HERAS </t>
  </si>
  <si>
    <t>Feasability study and technical project for the improvement of the touristic infrastructure and Simian island area</t>
  </si>
  <si>
    <t>Training for Romanian and Bulgarian SME's employees - The key of cross-border bussiness competitiveness</t>
  </si>
  <si>
    <t>Better life through arts and innovation - Creatives industries clusters (CIC)</t>
  </si>
  <si>
    <t xml:space="preserve">
Business without Borders</t>
  </si>
  <si>
    <t>Sustainable economic and social development through beekeeping - livelyhood, tradition, industry</t>
  </si>
  <si>
    <t>Alliance for Regional and Civil Innitiatives Silstra</t>
  </si>
  <si>
    <t>Teritorial Administrative Entity - City of Constanta</t>
  </si>
  <si>
    <t>Lom Municipality</t>
  </si>
  <si>
    <t>Techirghiol Local Council</t>
  </si>
  <si>
    <t>Chamber of Commerce and Industry Dolj County</t>
  </si>
  <si>
    <t>Regional Development Agency and Bussines Center 2000 Montana</t>
  </si>
  <si>
    <t>CBAEE Craiova</t>
  </si>
  <si>
    <t>Municipality of Navodari</t>
  </si>
  <si>
    <t>National Institute for Research and Development for Microtechnology - IMT Bucharest</t>
  </si>
  <si>
    <t>National Association Legal Innitiative for Local Governement (NALILG) Branch Montana</t>
  </si>
  <si>
    <t>ARIES Craiova</t>
  </si>
  <si>
    <t>"Danube Terraces" Proffesional Association of wine and viticulture, Ostrov</t>
  </si>
  <si>
    <t>The natural science museum complex Constanta</t>
  </si>
  <si>
    <t>Regional Administration Razgrad District</t>
  </si>
  <si>
    <t>Romanian Ecological Action Foundation</t>
  </si>
  <si>
    <t>National Institute of Marine Geology and Geo-ecology - GEOECOMAR - Romania- Constanta branch</t>
  </si>
  <si>
    <t>Mehedinti County Council</t>
  </si>
  <si>
    <t>Chamber of Commerce, Industry and Agriculture Teleorman</t>
  </si>
  <si>
    <t>Initiatives for intercommunities cooperation and development - Olt</t>
  </si>
  <si>
    <t>NGO European Bussines Support Center</t>
  </si>
  <si>
    <t xml:space="preserve">National Institute of Research and Development for Biological Science </t>
  </si>
  <si>
    <t>Links and cross-border exchanges between university centers</t>
  </si>
  <si>
    <t>Cross border training centre for services in quality</t>
  </si>
  <si>
    <t>Training bussiness incubator General Toshevo Mangalia</t>
  </si>
  <si>
    <t>School workshops Dobrich-Constanta</t>
  </si>
  <si>
    <t>Economic development of the Romania - Bulgaria cross border area based on innovative human resources - EDI</t>
  </si>
  <si>
    <t>Cooperation for continuous users improvement of skills and knowledge related with integrated information systems implemented at the region health inssurance house from Romania and Bulgaria targeting reccommendations for improvement of both integrated informations systems based on best practices from both countries</t>
  </si>
  <si>
    <t>Craftsmen-Joint development of new skills for people with special needs and young people in the field of handicrafts in Calarasi-Silistra</t>
  </si>
  <si>
    <t xml:space="preserve">Mutual knoledge bridges across the Danube </t>
  </si>
  <si>
    <t>Valachia University of Targoviste</t>
  </si>
  <si>
    <t>Romanian Movement for Quality Craiova</t>
  </si>
  <si>
    <t>Vocational Agricultural Highschool Todor Rachinski</t>
  </si>
  <si>
    <t>Vocational school of agriculture Dobrich</t>
  </si>
  <si>
    <t>The Foundation for Democracy, Culture and Liberty - Calarasi Branch</t>
  </si>
  <si>
    <t>Regional health insurance house Calarasi</t>
  </si>
  <si>
    <t>The national research &amp; development institute for textiles and leather</t>
  </si>
  <si>
    <t>Inspectoratul scolar al judetului Teleorman</t>
  </si>
  <si>
    <t>2(4i)-3.3-22</t>
  </si>
  <si>
    <t>Establishment of partnership cross-border network from equality centers for disabled people</t>
  </si>
  <si>
    <t>Volunteering for social cohesion</t>
  </si>
  <si>
    <t>Danube Spirit Port Communities</t>
  </si>
  <si>
    <t>Common roots - International festival of folkloric dance</t>
  </si>
  <si>
    <t>First steps towards improvement of social services in the cross border areas</t>
  </si>
  <si>
    <t>PLAY ON! For sport, For Friendship, For Life</t>
  </si>
  <si>
    <t>CBC MINI OLYMPICS</t>
  </si>
  <si>
    <t>19th century fashion show</t>
  </si>
  <si>
    <t>We play in Europe</t>
  </si>
  <si>
    <t>Strenghtening cross border cooperation between local communities to improve quality of the life in Mhedinti-Vidin regions</t>
  </si>
  <si>
    <t>Overcomming barriers trough non-verbal communication (NO BARRIERS)</t>
  </si>
  <si>
    <t>Health care without borders</t>
  </si>
  <si>
    <t>Kayaking without borders</t>
  </si>
  <si>
    <t>Building a virtual bridge between people through development of a portal presenting and preserving the historical and cultural heritage in the cross-border area for sustainable growth and development of the region's image and identity</t>
  </si>
  <si>
    <t>Dialog between cultures</t>
  </si>
  <si>
    <t>Let's work for joint future!</t>
  </si>
  <si>
    <t>Civil society and local public administration of Calafat and Vidin construct a cross-border cooperation model</t>
  </si>
  <si>
    <t>Partnership lessons</t>
  </si>
  <si>
    <t>Regional Operational Club "Initiatives and partnerships for disable"</t>
  </si>
  <si>
    <t>Vasiliada Association Craiova</t>
  </si>
  <si>
    <t>Constanta Art Museum</t>
  </si>
  <si>
    <t>Agency for Regional Development and Bussiness Center - Vidin</t>
  </si>
  <si>
    <t>Municipality of Glavinitsa</t>
  </si>
  <si>
    <t>Amalgation Sport Club Pleven</t>
  </si>
  <si>
    <t>PRO NATURA DROBETA Association</t>
  </si>
  <si>
    <t>Grand Show Cultural Association Constanta</t>
  </si>
  <si>
    <t>Tsar Simeon Veliki Secondary School - Vidin</t>
  </si>
  <si>
    <t>Association "Regional  and transnational initiatives"</t>
  </si>
  <si>
    <t>Community Cultural Centre Svetlina Dobrich</t>
  </si>
  <si>
    <t>PLIMM Calafat</t>
  </si>
  <si>
    <t>Hristo Smirneski Primary School Dobrich</t>
  </si>
  <si>
    <t>Silistra Municipality</t>
  </si>
  <si>
    <t>The Municipality of General Toshevo</t>
  </si>
  <si>
    <t>Gulyantsi Municipality</t>
  </si>
  <si>
    <t>Corabia Municipality</t>
  </si>
  <si>
    <t>Borovo Municipality</t>
  </si>
  <si>
    <t>Municipality of Silistra</t>
  </si>
  <si>
    <t>Gramada Municipality</t>
  </si>
  <si>
    <t>Iskar Municipality</t>
  </si>
  <si>
    <t>County Library "Alexandru and Aristia Aman"</t>
  </si>
  <si>
    <t>Mangalia Local Council</t>
  </si>
  <si>
    <t>Medgidia Local Council</t>
  </si>
  <si>
    <t>Baneasa Local Council</t>
  </si>
  <si>
    <t>Cernavoda Local Council</t>
  </si>
  <si>
    <t>Eforie Local Council</t>
  </si>
  <si>
    <t>Harsova Local Council</t>
  </si>
  <si>
    <t>Murfatlar Local Council</t>
  </si>
  <si>
    <t>Chamber of Commerce and Industry Calarasi</t>
  </si>
  <si>
    <t>Chamber of Commerce and Industry Vratsa</t>
  </si>
  <si>
    <t>Foundation for democracy, Culture and Liberty -Calarasi Branch</t>
  </si>
  <si>
    <t>Association of Danube river municipalities Danube</t>
  </si>
  <si>
    <t>Inspectorate for Emergency Situations Oltenia,Dolj County</t>
  </si>
  <si>
    <t>NGO Mare Nostrum</t>
  </si>
  <si>
    <t>European Institute for Cultural Tourism "Eureka"</t>
  </si>
  <si>
    <t>Association of the danube River Municipalities "Danube"</t>
  </si>
  <si>
    <t>General Inspectorate for Emergency Situations, Ministry of Administration and Interior</t>
  </si>
  <si>
    <t xml:space="preserve"> Institute for Nuclear Research  and Nuclear Energy (INRNE) of the Bulgarian Academy of Sciences   </t>
  </si>
  <si>
    <t>Constanta Maritime University</t>
  </si>
  <si>
    <t>Ecological society "New alliance"</t>
  </si>
  <si>
    <t>St. Cyril and St. methodius University of Veliko Tarnovo</t>
  </si>
  <si>
    <t>Regional Library "Hristo Botev"</t>
  </si>
  <si>
    <t>Chamber of Commerce and industry and Agriculture-Calarasi</t>
  </si>
  <si>
    <t>Calarasi County Council</t>
  </si>
  <si>
    <t>Romanian Ecological action Foundation AER</t>
  </si>
  <si>
    <t>Ecological Society "New alliance"</t>
  </si>
  <si>
    <t>Univerisity of Rousse "Angel Kanchev"</t>
  </si>
  <si>
    <t>Club friends of Public's Park of Rusenski Lom-Rousse</t>
  </si>
  <si>
    <t xml:space="preserve">Mehedinti County Council              </t>
  </si>
  <si>
    <t>Municipality Bregovo</t>
  </si>
  <si>
    <t>Foundation "Phoenix-21 Century"</t>
  </si>
  <si>
    <t>Municipality of Vidin</t>
  </si>
  <si>
    <t>Mehedinti County Emergency Inspectorate</t>
  </si>
  <si>
    <t>Novo Selo Local Council</t>
  </si>
  <si>
    <t>Municipality Dimovo</t>
  </si>
  <si>
    <t xml:space="preserve">Mehedinti County Council         </t>
  </si>
  <si>
    <t xml:space="preserve">County Council Calarasi </t>
  </si>
  <si>
    <t xml:space="preserve">Calarasi County Agency for Employment  </t>
  </si>
  <si>
    <t xml:space="preserve">Silistra Chamber of Commerce and Industry   (SCCI) </t>
  </si>
  <si>
    <t xml:space="preserve">Balchik Municipality </t>
  </si>
  <si>
    <t>Dabuleni Municipality</t>
  </si>
  <si>
    <t>The Mayoralities Association from the South of Oltenia (Sudolt)</t>
  </si>
  <si>
    <t>Ovidius University, Faculty of Agricultural and Natural Sciences</t>
  </si>
  <si>
    <t>State Cultural Institute Balchik Palace</t>
  </si>
  <si>
    <t>Local Council Bechet</t>
  </si>
  <si>
    <t>Commercial Studies Foundation Banu Mihai</t>
  </si>
  <si>
    <t>Vidin Chamber of Cmmerce and Industry</t>
  </si>
  <si>
    <t>Agency for Regional Development and Business Center-Vidin</t>
  </si>
  <si>
    <t>Agency  Regional Patrnership for Sustainable Development-Vidin</t>
  </si>
  <si>
    <t>Regional Development Agency and Bussiness Centre 2000 Montana</t>
  </si>
  <si>
    <t>Eurofan lnstitute for Cuttural Tourism "EUREKA"</t>
  </si>
  <si>
    <t>Calarasi Chamber of Commerce, industry and Agriculture</t>
  </si>
  <si>
    <t>Giurgiu Chamber of Commerce, industry and Agriculture</t>
  </si>
  <si>
    <t>Ruse University "Angel Kanchev"</t>
  </si>
  <si>
    <t>Local Employers' Association for small and Middle Enterprises (LEASME) Calafat</t>
  </si>
  <si>
    <t>National Centre for Information Service Pleven</t>
  </si>
  <si>
    <t>Danube Terraces Proffesional Association of wine and viticulture, Ostrov</t>
  </si>
  <si>
    <t xml:space="preserve">Ovidius University, Faculty of Agricultural and Natural Sciences           </t>
  </si>
  <si>
    <t>Constanta Chamber of Commerce Industry, Shipping and Agriculture</t>
  </si>
  <si>
    <t xml:space="preserve">Viticulture and wine producers Association                       </t>
  </si>
  <si>
    <t xml:space="preserve"> Research experimental station for Apricot Tree and Agriculture Silistra</t>
  </si>
  <si>
    <t>Institute of Fishing Resources Varna</t>
  </si>
  <si>
    <t>Chamber of Commerce, Industry and Agriculture Giurgiu</t>
  </si>
  <si>
    <t>Regional Chamber of Commerce, Industry and Agriculture, Razgrad</t>
  </si>
  <si>
    <t>The Local Council of Bucovăţ</t>
  </si>
  <si>
    <t xml:space="preserve">The Archbishopric of Craiova </t>
  </si>
  <si>
    <t>The Local  Council of Bechet</t>
  </si>
  <si>
    <t>Municipality of Hayredin</t>
  </si>
  <si>
    <t>Museum for National History and Archeology Constanta</t>
  </si>
  <si>
    <t>Association "Respiro Underwater Reasearch Society"</t>
  </si>
  <si>
    <t>Oceanographic Institute , Varna (IO-BAS)</t>
  </si>
  <si>
    <t>Town Museum of Kavarna</t>
  </si>
  <si>
    <t xml:space="preserve">Dimovo Municipality </t>
  </si>
  <si>
    <t>Chamber of Commerce Industry and Agriculture Giurgiu</t>
  </si>
  <si>
    <t>Bulgarian Romanian Chamber of Commerce nd Industry (BRCCI)</t>
  </si>
  <si>
    <t>NGO Bussiness Center Svishtov</t>
  </si>
  <si>
    <t>Young Entrepreneurs Association From the Region of South Muntenia</t>
  </si>
  <si>
    <t>State of The Ages - Veliko Tarnovo</t>
  </si>
  <si>
    <t>Romanian french frienship Association Romfra</t>
  </si>
  <si>
    <t>Bulgarian - Romania Chamber of Commerce and Industry, Ruse</t>
  </si>
  <si>
    <t xml:space="preserve">Romanian French Friendship Association ROMFRA              </t>
  </si>
  <si>
    <t xml:space="preserve">D Tsenov Academy of Economics Svishtov   </t>
  </si>
  <si>
    <t>Ion Banescu Industrial High School, Mangalia</t>
  </si>
  <si>
    <t>Technical collage Pontica, Constanta</t>
  </si>
  <si>
    <t>National Institute of Materials Physics</t>
  </si>
  <si>
    <t>Association of the Danube River Municipalitiies "Danube"</t>
  </si>
  <si>
    <t>Regional Health Insurance house Giurgiu Romania</t>
  </si>
  <si>
    <t xml:space="preserve">Regional Health Insurance fund Silistra Bulgaria </t>
  </si>
  <si>
    <t xml:space="preserve">  Regional Health Insurance Fund Veliko Tarnovo</t>
  </si>
  <si>
    <t>Gradistea City Hall</t>
  </si>
  <si>
    <t>World for all Association</t>
  </si>
  <si>
    <t>St Kyril and Motodiy Community Center</t>
  </si>
  <si>
    <t xml:space="preserve">Romanian French Friendship Association ROMFRA             </t>
  </si>
  <si>
    <t xml:space="preserve"> Valahia University of Targoviste</t>
  </si>
  <si>
    <t>State Trade High School "Dimitar Hadjivasilev"</t>
  </si>
  <si>
    <t>Calafat - Duiven Association</t>
  </si>
  <si>
    <t>Union of Disabled People in Bulgaria</t>
  </si>
  <si>
    <t>Free Youth Centre</t>
  </si>
  <si>
    <t>Lower danube Museum Calarasi</t>
  </si>
  <si>
    <t>Ruse Art Gallery</t>
  </si>
  <si>
    <t>Local Council of Topalu Commune</t>
  </si>
  <si>
    <t>General Tochevo Municipality</t>
  </si>
  <si>
    <t>Vasiliada Association</t>
  </si>
  <si>
    <t>Municipality of Knezha</t>
  </si>
  <si>
    <t>School Inspectorate of Calarasi  County</t>
  </si>
  <si>
    <t>Eurointegra Montana Branch/Eurointegra central organization</t>
  </si>
  <si>
    <t>Al. I. Cuza National College</t>
  </si>
  <si>
    <t>Stoian Zaimov School</t>
  </si>
  <si>
    <t>Children 's Palace Constanta</t>
  </si>
  <si>
    <t>Municipality of Lyaskovets</t>
  </si>
  <si>
    <t>Decebal Technical College</t>
  </si>
  <si>
    <t>Cultural Horizons Foundation Constanta</t>
  </si>
  <si>
    <t>Culture house Pontus Euxinus</t>
  </si>
  <si>
    <t>Association "European Prosperity"</t>
  </si>
  <si>
    <t>Danube Euroregional Civil Forum</t>
  </si>
  <si>
    <t>Vidin Chamber of Commerce and industry</t>
  </si>
  <si>
    <t>School with classes I - VIII St. Adrew,Mangalia</t>
  </si>
  <si>
    <t>St. Cyril and Methodius Primary School</t>
  </si>
  <si>
    <t xml:space="preserve">Getting people, communities and economies of the cross-border area between Romania and Bulgaria together which has  as purpose participating at the common development of the cooperating area, long-lasting use of resources and human, natural and environmental advantages. The accesibility growth in the region through improvement of the area road quality, which is part of the trans-border Calarasi-Silistra transport net  </t>
  </si>
  <si>
    <t xml:space="preserve"> Diversification of the links between the comunities and the economies in the Romanian-Bulgarian border area.Rehabilitation and modernisation of 12.62 km in Negru Voda and 3,24 km roads in General Toshevo.Tourism development and increasing of cultural, social, economical exhanges in the crossborder area.
</t>
  </si>
  <si>
    <t xml:space="preserve">The diversification of the links between the communities and the economies in the Romania – Bulgaria border area and joint participation in economic and social development
 Creation of a traffic monitoring systems for Constanta Dobrich crossborder area, in order to improve access to transport infrastructure in border areas and facilitating the mobility of goods and persons
</t>
  </si>
  <si>
    <t xml:space="preserve"> Contributing to the sustainable development of the cross-border region and improving the living standards of the population in this area through the rehabilitation of the road infrastructure and facilitating the mobility of goods, services and persons between Romania and Bulgaria.</t>
  </si>
  <si>
    <t xml:space="preserve">Improving the mobility of people and goods in Teleorman and Pleven cross-border area by developing the road network in Saelele and Guliantsy. Ensuring the development of the Teleorman and Pleven cross-border area, by efficiently meeting the wider transport needs of population and commerce. Modernization of local interest roads in Saelele and Guliantsy in order to meet the quality and quantity requirements of current and future consumers, in line with the current European norms.
</t>
  </si>
  <si>
    <t>Improvement of transport infrastructure in the frontier region- The objective of the program supports the development of the eligible cross-border zones, in Romania and from Bulgaria as well. It has the task to create a bridge between both countries, in the aim to sustain the cross-border regions to resolve the similar issues of development, through co-operation and promotion of commune solutions from both shores of Danube not to separate them.</t>
  </si>
  <si>
    <t xml:space="preserve">Creation of base foundation for improvement of river transport infrastructure of cross-border region Pleven – Olt, through creation of infrastructure for ferry link between Baikal - Corabia . Development of joint research works, preparation of engineering documents and documents for planning; architecture plans, evaluation of nature impact, related with development of road /river transport in the region Corabia/Baikal  .Construction, rehabilitation, expansion of cross-border roads and (road sections)in Corabia and Baikal village, which connect the populated places, located on the length of the border and which lead to the border between both countries .Improvement and construction of checkpoints for passing with ferryboat, as well as infrastructure and equipment for transportation of passengers, goods and cars, including construction of equipment, which will ensure the access of people with disabilities in Corabia and Baikal village .The support for structuring and creation of public river and road cross-border transport services berween Baikal and Corabia. Elaboration of strategic planning documents for developement of cross-border transport politics between the municipalities of both partners on the project
</t>
  </si>
  <si>
    <t xml:space="preserve">The improvement of the management of the territory and of the transport infrastructure, within the Romania-Bulgaria cross-border region, in order to assure a durable cooperation;  Upgrading and modernisation of the transport infrastructure of the Giurgiu-Ruse cross border region 
</t>
  </si>
  <si>
    <t xml:space="preserve">Reinforcing the sustainable development of the cross-border area Calarasi-Silistra, as a consequence of improving the accesibility and mobility of goods, persons and services between Independenta Commune (Calarasi County) and Silistra.Ensuring a better connection of the settlements within border area to the national road system and to the cross-border point;2. Reducing the traffic and shortening the time for reaching the sites within the border region 
</t>
  </si>
  <si>
    <t>Contributing to the sustainable development of the cross-border area by developing the ICT- based information and communication networks and services in Dolj - Vratsa cross-border area</t>
  </si>
  <si>
    <t>Establishment of greater facilities for the connection and the institutional reinforcement of the public authorities in the two countries participating in the cross-border program and also the coordination of the economic, tourist, social activities etc. To create a cross-border system made up of 92 info-touch terminals in 9 localities of Constanta County in Romania and the district of Balchik in Bulgaria.</t>
  </si>
  <si>
    <t>To bring together the people, communities and economies of the Romania – Bulgaria border region to participate in the joint development of the cooperative area using its human, natural and environmental resources and advantages in a sustainable way. Improved availability and dissemination of information on joint opportunities within the border area.</t>
  </si>
  <si>
    <t>The general objective is to increase the capacity of communication between public local authority from Romania and Bulgaria, based on development of dedicated communication network, in the cross-border area Dolj/Mehedinti - Vratsa.  Design of communication network, in Dolj/Mehedinti - Vratsa; Installation the network and putting it into operation; Elaboration of network operation procedures and training of users; Putting into operation the services for target groups.</t>
  </si>
  <si>
    <t xml:space="preserve"> To allow access to general information to the citizens in the border areas of the towns Calarasi and Silistra. Achieving an computer network of urban monitors between the 2 countries, namely between the town Calarasi-Romania and the town Silistra-Bulgaria. Developing an online service, through a computer network of urban monitors which provide citizens with fast, easy and effective access to all kind information of general interest, via the urban monitors.
</t>
  </si>
  <si>
    <t>Improve the cooperation between authorities in the field of emergency situation in the cross border area Dolj - Vratsa</t>
  </si>
  <si>
    <t xml:space="preserve">To elaborate a joint integrated GIS database .To identify the natural and technological hazards typologies.To assess the vulnerability to the natural and technological hazards.To elaborate the specialised natural and technological hazards maps.To assess water quality and aquifer vulnerability to pollution .To identify the best sustainable development strategies for environmental protection.To disseminate the results
</t>
  </si>
  <si>
    <t xml:space="preserve">Enhance and develop the Romanian-Bulgarian cooperation and collaboration relations in order to prevent the degradation of the environmental quality in the Olt-Belene border region
 Improving the environmental quality in the Olt-Belene border region;  Streamlining the decision making process regarding the quality assurance of the environment within the Olt-Belene cross border region;  Increasing the awareness of the decision makers in the field of water-channel from the Olt-Belene border region, but also of the public, media regarding the impact of water discharges on the environment and everyday life
</t>
  </si>
  <si>
    <t xml:space="preserve">Sustainability of the natural resources by prudent exploitation and effective protection of the environment .To increase the awareness of the tourism cluster for sustainable exploitation and protection of the natural resources and combat the climate change. To increase the  awareness of the tourism cluster about methods and systems for decreasing the pressure on the environment 
</t>
  </si>
  <si>
    <t xml:space="preserve">Decrease the environmental vulnerability, social and economic disaster caused by flooding in the cross border border; Streamlining decision-making process to ensure development sustainable environment by reducing flood risk;  Raising awareness of the population, but also other stakeholders on the impact of floods on the environment
</t>
  </si>
  <si>
    <t>Provide authorities from the entire cross-border area with means for the coordinated implementation of Community strategies and legislation as well as of bilateral-Conventions regarding emergency preparedness, planning and intervention in case of chemical, biological and radiological/nuclear (CBRN) emergencies.</t>
  </si>
  <si>
    <t>Increasing the intensity and developing the Romanian – Bulgarian cooperation and collaboration relations in the civil protection and defense against natural disasters; Enhancing the efficiency of the management of emergency situations related to environmental threats in the cross border area; The upgrade of the logistics system necessary for the intervention activities in case of emergency situations, in the cross border area</t>
  </si>
  <si>
    <t>To ensure sustainable favourable conditions in the cross-border region for both catalyzing mastered growth of the regional clean energy industry and maximizing the clean energy potential of local industries, federating expertise, knowledge and resources from Bulgaria and Romania through the establishment and deployment of a Cross-border Green Energy Cluster “Dobrudja”</t>
  </si>
  <si>
    <t xml:space="preserve">Establish a model for sustainable management of zones of the European Natura 2000 Network. Enhance cooperation between the local administration., academic institutions and NGOs to guarantee biodiversity protection, while offering alternatives for sustainable use of resources Create models for effective management of natural and anthropogenous risks in protected zones of the trans-border region Increase the awareness on the natural assets of the project region and increase the citizen involvement in its protection
</t>
  </si>
  <si>
    <t xml:space="preserve"> To increase cooperation on environmental issues from the cross border area Calarasi- Silistra;  To increase awareness on environmental protection, by reducing pollution and area resources’ waste;  To inform and train on environmental issues, by developing innovative and eco friendly solutions and technologies for business development</t>
  </si>
  <si>
    <t xml:space="preserve">Improve the environmental conditions in the cross-border region. Increase the awareness of the environmental problems in the CBC region. Support green actions of local groups. Improve cross-border cooperation in the field of environmental protection
</t>
  </si>
  <si>
    <t xml:space="preserve">Creating an innovational learning system to increase appreciation, knowledge, values and skills necessary to preserve natural heritage. Development of a common curricula; The establishment of an educational partnership model between NGOs, and high-schools 
</t>
  </si>
  <si>
    <t>To better preserve natural resources through improved monitoring, cooperation and awareness in the region Silistra-Calarasi.  Setting up cross-border structures (ERIC-Committeee) - and networking among the agencies, institutions and economic entities to improve cooperation in environmental management;  Encouraging joint management of nature protection;   Setting up an Environmental Regional Information Centre (ЕRIC) to showcase positive environmental practices and better monitoring; Improving awareness on the state of environment.</t>
  </si>
  <si>
    <t xml:space="preserve">To create common understanding and empower stakeholders from Bulgaria and Romania to improve, preserve and maintain high conservation value forests (HCVF) along Danube river. To formulate transboundary priorities for restoration, conservation and maintenance of HCVFs. To increase the capacity of stakeholders for management of HCVF. To exchange know-how between stakeholders in the forestry sector.
</t>
  </si>
  <si>
    <t>Improve the public awareness on environmental management and protection in location;  Transfer of environmental knowledge to the medium of instruction and specialty, organizations with environmental impact and other stakeholders;  Development of Romanian-Bulgarian scientific partnership for technology transfer and knowledge to the target groups from environmental field</t>
  </si>
  <si>
    <t xml:space="preserve">The struggle against the climate changes is one of the most significant challenges before all of us. If immediate global actions are not undertaken to stabilize the increasing temperatures of the earth surface, the consequences shall be irreversible and catastrophic. To implement the objectives of the EU and the fight against the climate changes is of paramount importance to come to significant turn in the utilization and production of energy. That is why the actions of the EU shall be directed to key sectors as markets for electrical power and gas, energy sources, behavior of consumers and closer cross border and international cooperation. The project comprises the experience of both parties to create adequate documents to conduct the European policy; Bulgaria and Romania have national commitments to.  Environment protection and adaptation to the new regulations, being the major commitments of the national authorities and civil structures.The investment in modern technologies to utilize RES from all public and private sources shall lead to change and breakthrough and rapid reduction of the emitted presently harmful emissions. The positive attitude to and demonstration of the advantages towards the renewable energy sources represent the core of the proposal idea.The fragile eco systems in the trans border region can be easily destructed by a change of the global ecologic frame.The policy of the so called „green manner of living” is characterized by Energy saving.
</t>
  </si>
  <si>
    <t>Association for Animal Rights Protection</t>
  </si>
  <si>
    <t>St. Cyrill and Methodius University of Veliko Tarnovo, Faculty of Economics departament of organisation and metodology of social activities</t>
  </si>
  <si>
    <t>Regional College of the Bulgarian Medical Association - Veliko Tarnovo</t>
  </si>
  <si>
    <t>Municipality of Veliko Tarnovo</t>
  </si>
  <si>
    <t>Institute of Geography Bulgarian Academy of Sciences</t>
  </si>
  <si>
    <t>University of Craiova, Geography Departament</t>
  </si>
  <si>
    <t>National Institute of Research and Development for Optoelectronics, ICIA</t>
  </si>
  <si>
    <t>Geological Institute Bulgarian Academy of Sciences</t>
  </si>
  <si>
    <t>Cluj</t>
  </si>
  <si>
    <t>Roads rehabilitation / Modernization in Negru Voda and General Toshevo</t>
  </si>
  <si>
    <t xml:space="preserve">Without allocation available </t>
  </si>
  <si>
    <t>Project on reserve list (financial allocation not available)</t>
  </si>
  <si>
    <t>Bringing together the Romanian and Bulgarian environmenta specialists from Constanta and Vidin; creating a mentality favourable to environment respect; Increasing responsibitity towards the environment and awakening awareness on the impact of our own actions on it; creation of a sustainabte and strong bond between Romania and Bulgaria.</t>
  </si>
  <si>
    <t xml:space="preserve">Strengthening cross-border cooperation between local authorities in Mehedinti county - and the region of Vidin, in the field of emergency situations, to achieve a commune development of the border area Romania - Bulgaria emergence of common natural and technological crisis prevention and response in emergency situations. Creation of the organizational and technical resources required to provide similar approaches and common services in order to protect natural resources and the environment. Improved transport infrastructure in the border area to facilitate mobility in general benefit of increasing the competitiveness of the economy.
</t>
  </si>
  <si>
    <t xml:space="preserve">Modernising and increasing the capacity of local public administration in Girla Mare - Romania and Novo Selo - Bulgaria to manage emergency situations Endowing the local emergency units belonging to Girla Mare and Novo Selo mayoralties with specific material and technical means. Capacity building of local public administration of Girla Mare and Novo Selo for a proper management of emergency response service
</t>
  </si>
  <si>
    <t xml:space="preserve">Increased institutional capacity and preparedness in reacting to situations of emergency situations of both local administrations from the boths sides of the Danube River. Increased technical preparedness of  Husnicioara Local Council to react in emergency situation. Increasing cross-border cooperation by carrying out joint actions with Bulgarian partner
</t>
  </si>
  <si>
    <t xml:space="preserve">Increase institutional capacity and training reactions in emergency situations for both administrations on both sides of the river Danube;  Increased technical capacity of the Local Council ROGOVA for emergency responses; Increasing cross-border cooperation by carrying out joint actions with Bulgarian partners. 
</t>
  </si>
  <si>
    <t xml:space="preserve">To reinforce the conditions for cross-border business cooperation and encourage entrepreneurship in Silistra District - Calarasi County through construction and Integration of cross-border business infrastructure and services. Specific objectives:Improving and integrating cross-border business infrastructure by setting up a Logistics Center for Entrepreneurship Development in Silistra to partner and compliment the functioning of Calarasi Business Center;Upgrading and integrating BG-RO business information and service systems in order to enhance joint opportunities for entrepreneurship initiatives; Encouraging networking and professional business-service provision by the center teams and the regional economic and social stakeholders </t>
  </si>
  <si>
    <t>Improve business cooperation by diversifying tourism services in the border area, namely the cities of Constanta and Balchik, in order to reduce the peripheral character of the area and to promote cross-border cooperation. Diversification of tourism services by creating a network of bicycle stations in the cities of Constanta and Balchik.</t>
  </si>
  <si>
    <t>To bring closer the economics, comunities and people of the border region for common development of cooperation zone</t>
  </si>
  <si>
    <t>To contribute to sustainable economic development of the border area of Techirghiol-Balchik and strengthening Romanian and Bulgarian tourism season by extending the tourist season activities based on natural tourist attractions and cultural diversification.</t>
  </si>
  <si>
    <t xml:space="preserve">Rebuilding and promotion of the  regional image. Creating a favourable environment for public cultural, tourist and sports events with cross-border impact. 
</t>
  </si>
  <si>
    <t xml:space="preserve">Bringing people closer to the cultural heritage and tourist attractions in the border regions of both countries, promoting joint tourism potential of the two countries, stimulating the development of the cultural, rural tourism and the ecotourism, increasing the capacity of organizations and local authorities about the activities of tourism. </t>
  </si>
  <si>
    <t xml:space="preserve">Strengthen the economic development of the tourism branch in the cross border region of Montana, Vidin and Dolj; Stimulate the tourism activity in the neighboring region of Montana, Vidin and Dolj; To develop and introduce innovative model in the tourism branch which will promote the cultural heritage in the cross border region;To encourage and strengthen sustainable partnership among the key stakeholders in the tourist branch in the target region.
</t>
  </si>
  <si>
    <t>The influence of the process of economic and social development of the south-west and north-west area of the Lower Danube through initiatives and strategic actions for cooperation of the main actors for the implementation of sustainable tourism</t>
  </si>
  <si>
    <t>To stimulate business cooperation in Navodari- Balchik cross border area, through joint business initiatives and infrastructure development; to create business infrastructure facilities for sustainable development of cross border area</t>
  </si>
  <si>
    <t xml:space="preserve">Creating and developing a Romanian – Bulgarian High-Tech Service Centre  Microsystems and Nanotechnologies (RO-BG MicroNanoTech), based on the cooperation of universities, research institutes and SMEs in the RO-BG cross-border area. Promote the development of MNTech field in RO-BG cross-border area. Elaborating a Joint Programme of Activities for the co-operation between research institutes  and SMEs in the MNTech field. 
</t>
  </si>
  <si>
    <t xml:space="preserve">Establishment of long-lasting business partnerships. Improvement and diversification of economy in the cross-border region. Collaboration of joint support program for the agricultural, tourism and industry sectors
</t>
  </si>
  <si>
    <t>Supporting economic development of Romanian-Bulgarian cross border area, through valorization of existing competitive advantages in the agri-food and construction. To create modern instruments for joint businesses and trade in cross border area. To increase agrifood and construction businesses competitiveness, through training and marketing</t>
  </si>
  <si>
    <t>To contribute to the economic development of the border cross-border region Ostrov-Silistra, by supporting the wine &amp; viticulture sector representing a competitive advantages</t>
  </si>
  <si>
    <t>Support to the economical growth of the region and increasing economic activity and cooperation of companies and farmers of Razgrad District and Giurgiu County through expanding the cross-border business cooperation and improving the common regional image of the two regions.</t>
  </si>
  <si>
    <t xml:space="preserve">Development of the touristic potential of the western Black Sea coast by the identification and promotion of the common underwater multi-millenary cultural heritage resources.stimulate cross-border cooperation between research institutes, museums, NGO to create a geo-archaeological network; promote the common archaeological heritage;support the development of submarine archaeological  adventure tourism plans.
</t>
  </si>
  <si>
    <t xml:space="preserve">Supporting the development of tourism infrastructure and facilities in Simian Island – a CBC tourism product; Enhancing sustainable valorization of the cultural heritage and natural resources with tourism potential in Simian Island;Joint promotion of the Simian Island tourism potential as an attractive Romania-Bulgaria cross-border tourist destination.
</t>
  </si>
  <si>
    <t xml:space="preserve">The main objective of the project is to develop the knowledge and the skills of the SMEs employees by forming the target group, in terms of EU legislation, foreign trade, business communication and negotiation and marketing. The specific objectives of the project are: Development of a portal, mainly for SMEs employees, where will be found information from the industry and commerce field, forums for specialized discussions and digital courses accessible online; Completion of 3 courses for professional certification such as expert legislation implementation in the industry and commerce field; foreign trade salesman and manager assistant in foreign trade, of 300 SMEs employees; Improve the theoretical knowledge of 200 SME’s employees by carrying out 2 courses in EU business communication and negotiation and in marketing; Organising 5 workshops on different themes in witch the participants will exchange their know-how and interesting experiences.
</t>
  </si>
  <si>
    <t xml:space="preserve">Empowering regional business clusters in creative and cultural industries field.Promoting re-conversion of traditional sectors into more knowledge intensive sectors such as creative and cultural industries. Growing culture s impact on region s economy by encouraging interregional creativity and diversity of cultures. Strengthening cooperation in cross border area in creative and cultural industries sector.To create networks (clusters) between talented and creative entities with the declared aim to promote a positive, common cross border identity. 
</t>
  </si>
  <si>
    <t>The overall objective of the project proposal is to promote foreign investment and a positive regional image and identity and to create pre-conditions for SMEs from the border regions of Bulgaria and Romania for participation in joint cross-border partnership initiatives in the sphere of economic. First specific objective- Creation of sustainable models for communication and information exchange aiming at encouragement of the cross-border business partnership. Second specific objective- Increasing the capacity of the SMEs from the two border regions for implementation of joint activities.</t>
  </si>
  <si>
    <t xml:space="preserve"> Support for sustenable economic and social development of the Teleorman-Veliko Tarnovo cross border area using the beekeeping potential. Enhancement of beekeepers capacities to efficiently manage the cycle producing-processingmarketing; Inform the population about the importance of the bee and api-therapeuticaly products for economic development and for public health; dissemination and popularization of project results.</t>
  </si>
  <si>
    <t xml:space="preserve">The main objective of the project is to increase quality educational offer of higher education through better match of  economic masters programs with ever-changing demands of the labor market and facilitate access to higher education by implementing software solutions in teaching and learning process.Defining and implementing for the specialty of economics, compatible and comparable with international standards of reference in order to ensure quality of masters program conducted.
</t>
  </si>
  <si>
    <t xml:space="preserve">To support the co-operation between the local organizations in regard to development of human resources capacity and skills and to stimulate cross-border projects, using regional opportunities, in order to promote and to develop the culture of quality to economic and social actors.To increase access to quality - based education and the co-operation between Romanian and Bulgarian actors in the field of professional training in order to develop the culture of quality.To stimulate the co-operation between Romanian and Bulgarian experts and local organizations for development of common training programmes.
</t>
  </si>
  <si>
    <t xml:space="preserve">To develop knowledgeable and skillful human resources, leveraging on cooperation and good practice exploitation. To improve the vocational education quality in the partnering schools thru introducing new learning methods and concepts. To create a sustainable partnership between educational institutions of the trans-border region. To increase the use of modern technologies and specifically ICT in the schools 
</t>
  </si>
  <si>
    <t xml:space="preserve">Modernize and improve the quality of the practical knowledge and skills on key sector professions for the cross-border region. Achieve a better balance between theory and practice . Differentiate the education activity. Attract students to a vocational education
</t>
  </si>
  <si>
    <t xml:space="preserve"> To speed up the economic and social development of the Romania – Bulgaria cross-border area by increasing the quality of the human resources available in connection with the integrated market needs.  Setting up the institutional framework for developing training activity in the cross-border area. Developing educational tools and infrastructure facilities for the training activity. Implementing the strategy and the activities of the Danube Training Center. Promoting the project</t>
  </si>
  <si>
    <t xml:space="preserve"> Increase the number of users of IT systems.Training Centers in RO/BG. Specialized training program for 125 people. Action Plan to improve the existing IT system. Access to innovative technology: e-Learning</t>
  </si>
  <si>
    <t>General objective is to increase the competitiveness of the Calarasi-Silistra area by developing new economic sectors – handicrafts and specific human resources (people with special needs, Roma people and young people). Joint strategic planning for developing the new economic sectors – handicrafts, joint design of the mechanisms for human resources development – people with special needs, Roma people and young people, joint marketing and promotion of the products made within the project using the innovative elements of information and publicity campaigns.</t>
  </si>
  <si>
    <t xml:space="preserve">Dambovita </t>
  </si>
  <si>
    <t xml:space="preserve">Building a pilot model for support and collaboration of the local communities of disabled people for joint work and life.
Enhancing the disabled people’s capacity for collaboration, joint actions and mutual future.
</t>
  </si>
  <si>
    <t>To increase contribution of volunteering to social development of local communities in Ro-Bg cross-border area, through Strengthening organizational capacity of project partners and other institutions in the two regions to contribute to the development of volunteering in border region and Developing a supportive social environment to promote and develop volunteerism in the two border areas</t>
  </si>
  <si>
    <t>To contribute to cultural and social cohesion at
local and cross-border level, in 3 Danubian
port-towns and at cross-border level</t>
  </si>
  <si>
    <t>Increasing quality of life for the population from the cross-border area. Improvement of Romanian-Bulgarian cooperation in the cultural field. Transfer of know-how and best practices for the Romanian and Bulgarian folk groups. The increase of the visibility of the cross-border area.</t>
  </si>
  <si>
    <t xml:space="preserve">Encouraging and reinforcing cooperation between the communities and institutions on both sides of the border aimed at improvement of socioeconomic development of the cross-border region.  Creation and development of cross-border professional networks, aimed at social cohesion and improvement of social services;  Increasing the capacity and integrating young people in the process of solving social problems in the cross-border areas; Improving the quality of life of the elderly and their inclusion in social and cultural life of the local communities.
</t>
  </si>
  <si>
    <t xml:space="preserve">To strengthen values, cultural identity and intercultural dialogue through a better understanding and appreciation of sports and culture. To be a bridge between people and decision makers.To promote a spirit of fair play and social harmony through sport. Support for associations working in the youth community education sector
</t>
  </si>
  <si>
    <t>To encourage the young people from the cross-border region to be active in sports; To encourage sport, culture and youth exchange among young people in the cross-border region; To improve the conditions in the cross-border region for exercising of 11 sports and the capacity of the respective sport clubs</t>
  </si>
  <si>
    <t xml:space="preserve">Development of better social cohesion through cultural understanding. Establishment of a partnership between schools at rural areas of the CBC region. Performance of folklore, historical cultural traditions and ethnical variety as a mean to provoke young generation
</t>
  </si>
  <si>
    <t>To improve mutual understanding as a basis for increased cooperation in order to jointy develop the region and to overcome joint challenges (overall objective)</t>
  </si>
  <si>
    <t xml:space="preserve"> Improve quality of life of communities in the border area Strengthening cross-border partnerships to promote development and priorities for action to improve health, quality of life and the environmental conditions.Increase level of public awareness about the obligations towards the natural environment, in order to improve health, quality of life and sustainable development. Promote models of integrated waste management and best practices with the direct consequence of increasing environmental quality and population health by default
</t>
  </si>
  <si>
    <t>Ensuring joint and coherent devetopment of Constanta-Sitistra cross border area, through strengthened social and cuttural cooperation of youth; Overcoming cooperation barriers of youth in Constanta-Silistra cross-border area, by stimutating the use of common socio'cultural communication svmbots and tools</t>
  </si>
  <si>
    <t xml:space="preserve"> To contribute to the rapprochement and extension of the partnership between the medical colleges of Veliko Tarnovo and Alexandria by deepening the contacts between them.To increase the intensity of the exchanges in the field of the healthcare in the cross-border region “Veliko Tarnovo – Alexandria”.To increase the knowledge of the Bulgarian and the Romanian doctors in regards to the international requirements and standards for the cross-border healthcare servicing.
</t>
  </si>
  <si>
    <t xml:space="preserve">Establishment of sustainable cross-border partnership network for the joint development of quality education in sporting exchange
Improved access to sport facilities for youth
Enhanced students knowledge and historical heritage of Vidin region and Mehedinti region.
</t>
  </si>
  <si>
    <t>Established stable connections between museums, libraries and community cultural centers from the two sides of the border; Creation of sustainable virtual bridge for exchange and sharing of historical and cultural information; Created stronger identity and positive image of the cross-border area;  Preserved historical and cultural heritage of the cross-border area</t>
  </si>
  <si>
    <t>To be established a network of good neighborly relations and regional prosperity of the communities in cross-border region through cultural and social-economic cohesion and building further the established cross-border cooperation.</t>
  </si>
  <si>
    <t>Collaboration of the local communities for joint future for the zone Calafat – Vidin of economic sustainable development and equal social cohesion. Achievement of active joint local communities’ participation in the cooperative actions. Appointment of the advantages and opportunities for the area Calafat – Vidin. Joint economic and social development stimulation through common tool for foreign investments attraction.</t>
  </si>
  <si>
    <t>Development  the capacity of local government from Calafat - Romania and Vidin - Bulgaria to adapt to new requirements of E.U by improvement cooperation between local public authorities (LPA) on issues of mutual interest, harmonization of local services and cross border skills training activities for LPA in  , specially  in providing integrated services to the community;  Responsible development of local capacity for governance, by pooling resources, sharing of best practices, collaboration in planning and execution of programs through public-private partnerships; Specific objective  Creating a stable partnership relations across borders between local public authorities and NGOs through the  improving information flow and communication</t>
  </si>
  <si>
    <t>Achieving an effective partnership in the system of school education and enrichment and extracurricular school activities. Creating models and practices for the expression and development of talented children and young people. Exchange experiences and share cultural heritage and traditions in the context of a common cultural environment in cross-border area.</t>
  </si>
  <si>
    <t>Sustainable economic growth and promoting economic and social rehabilitation infrastructure local roads in Calmatuiu and Belene.</t>
  </si>
  <si>
    <t>Rehabilitation and modernization of DC65 and Cremenea rural road Mehedinti County
The improvement of access to basic public services and economic development for rural population
Promotion of the Timna region through road infrastructure development.</t>
  </si>
  <si>
    <t>Contributing to the sustainable development of the cross border area as a consequence of facilitating the mobility of goods, services and persons between Romania and Bulgaria.</t>
  </si>
  <si>
    <t>Contributing to the sustainable development of the communities from cross-border area as a consequence of facilitating the mobility of goods, services and persons between Romania and Bulgaria</t>
  </si>
  <si>
    <t>Improvement of road traffic conditions, Tourism development; Social and economical development.</t>
  </si>
  <si>
    <t xml:space="preserve">Ensuring conditions for sustainable tourism development in the cross-border region Constanta- Varna, contributing to the cohesion of the people, communities and economies.
</t>
  </si>
  <si>
    <t>Sustainable economic development of border region by promoting integrated tourism. Approximation citizens of Dolj and Mehedinti the citizens of Vratsa and Vidin district, through cooperation and promoting natural heritage, cultural and historical. Forming and sustaining integrated cross border cooperation in tourism.</t>
  </si>
  <si>
    <t>Development of human resources competencies and abilities in the Veliko Tarnovo-Teleorman cross-border in entrepreneurial education field as an identified necessity for the insurance of the lasting economical development.</t>
  </si>
  <si>
    <t>Improve the effective protection of the environment and sustainable development of natural resurses in the transboundary region Turnu Magurele - Nikopol</t>
  </si>
  <si>
    <t>II call - Intermediary deadline October 2009</t>
  </si>
  <si>
    <t>РД-02-29-413/08.12.2011</t>
  </si>
  <si>
    <t>РД-02-29-412/08.12.2011</t>
  </si>
  <si>
    <t>РД-02-29-403/22.11.2011</t>
  </si>
  <si>
    <t xml:space="preserve">РД-02-29-386/11.11.2011      </t>
  </si>
  <si>
    <t xml:space="preserve">Projects without allocation available </t>
  </si>
  <si>
    <t>РД-02-29-420/09.12.2011</t>
  </si>
  <si>
    <t>РД-02-29-421/09.12.2011</t>
  </si>
  <si>
    <t>РД-02-29-437/22.12.2011</t>
  </si>
  <si>
    <t>РД-02-29-436/22.12.2011</t>
  </si>
  <si>
    <t>РД-02-29-435/21.12.2011</t>
  </si>
  <si>
    <t>31.12.2011</t>
  </si>
  <si>
    <t>30.06.2013</t>
  </si>
  <si>
    <t>95216/23.12.2011</t>
  </si>
  <si>
    <t>95218/23.12.2011</t>
  </si>
  <si>
    <t>23.12.2011</t>
  </si>
  <si>
    <t>13.10.2012</t>
  </si>
  <si>
    <t>15.09.2012</t>
  </si>
  <si>
    <t>РД-02-29-2/13.01.2012</t>
  </si>
  <si>
    <t>РД-02-29-6/23.01.2012</t>
  </si>
  <si>
    <t>1051/30.12.2011</t>
  </si>
  <si>
    <t>1052/30.12.2011</t>
  </si>
  <si>
    <t>04.02.2012</t>
  </si>
  <si>
    <t>03.08.2012</t>
  </si>
  <si>
    <t>5903/25.01.2012</t>
  </si>
  <si>
    <t>5905/25.01.2012</t>
  </si>
  <si>
    <t>9866/09.02.2012</t>
  </si>
  <si>
    <t>9867/09.02.2012</t>
  </si>
  <si>
    <t>17.02.2012</t>
  </si>
  <si>
    <t>16.08.2013</t>
  </si>
  <si>
    <t>1050B/30.12.2011</t>
  </si>
  <si>
    <t>10.02.2012</t>
  </si>
  <si>
    <t>1054B/09.02.2012</t>
  </si>
  <si>
    <t xml:space="preserve">The general project objective is the harmonisation, at the level of the entire cross-border area, of economic, social, environmental and cultural policies, aiming at increasing economic, social and territorial cohesion and economic competitiveness. </t>
  </si>
  <si>
    <t>РД-02-29-12/22.02.2012</t>
  </si>
  <si>
    <t>1005/B/09.02.2012</t>
  </si>
  <si>
    <t>1006/B/09.02.2012</t>
  </si>
  <si>
    <t>1056B/09.02.2012</t>
  </si>
  <si>
    <t>1055B/09.02.2012</t>
  </si>
  <si>
    <t>55317/18.08.2010</t>
  </si>
  <si>
    <t>Alliance for Regional and Civil Innitiatives Silistra</t>
  </si>
  <si>
    <t>Business Center Svishtov</t>
  </si>
  <si>
    <t>11.08.2012</t>
  </si>
  <si>
    <t>РД-02-29-25/20.03.2012</t>
  </si>
  <si>
    <t>РД-02-29-44/27.03.2012</t>
  </si>
  <si>
    <t>25.12.2012</t>
  </si>
  <si>
    <t>07.03.2013</t>
  </si>
  <si>
    <t>01.03.2012</t>
  </si>
  <si>
    <t>29.12.2015</t>
  </si>
  <si>
    <t>15706/29.02.2012</t>
  </si>
  <si>
    <t>31.08.2011</t>
  </si>
  <si>
    <t>РД-02-29-54/05.04.2012</t>
  </si>
  <si>
    <t>РД-02-29-51/03.04.2012</t>
  </si>
  <si>
    <t>РД-02-29-50/03.04.2012</t>
  </si>
  <si>
    <t>17.09.2010</t>
  </si>
  <si>
    <t>16.03.2013</t>
  </si>
  <si>
    <t>27889/11.04.2012</t>
  </si>
  <si>
    <t>20.04.2012</t>
  </si>
  <si>
    <t>27883/11.04.2012</t>
  </si>
  <si>
    <t>27855/11.04.2012</t>
  </si>
  <si>
    <t>21.04.2012</t>
  </si>
  <si>
    <t>20.10.2013</t>
  </si>
  <si>
    <t>19.10.2013</t>
  </si>
  <si>
    <t>27850/11.04.2012</t>
  </si>
  <si>
    <t>27852/11.04.2012</t>
  </si>
  <si>
    <t>25.04.2012</t>
  </si>
  <si>
    <t>РД-02-29-63/24.04.2012</t>
  </si>
  <si>
    <t>24.04.2013</t>
  </si>
  <si>
    <t>27844/11.04.2012</t>
  </si>
  <si>
    <t>24.04.2012</t>
  </si>
  <si>
    <t>23.10.2013</t>
  </si>
  <si>
    <t>27837/11.04.2012</t>
  </si>
  <si>
    <t>27857/11.04.2012</t>
  </si>
  <si>
    <t>27846/11.04.2012</t>
  </si>
  <si>
    <t>27840/11.04.2012</t>
  </si>
  <si>
    <t>27841/11.04.2012</t>
  </si>
  <si>
    <t>27794/11.04.2012</t>
  </si>
  <si>
    <t>08.05.2012</t>
  </si>
  <si>
    <t>29948/20.04.2012</t>
  </si>
  <si>
    <t>29951/20.04.2012</t>
  </si>
  <si>
    <t>08.06.2012</t>
  </si>
  <si>
    <t>83181/30.11.2010</t>
  </si>
  <si>
    <t>РД-02-29-53/17.03.2011</t>
  </si>
  <si>
    <t>83183/30.11.2010</t>
  </si>
  <si>
    <t>13.10.2010</t>
  </si>
  <si>
    <t>12.01.2012</t>
  </si>
  <si>
    <t>64481/27.09.2010</t>
  </si>
  <si>
    <t>РД-02-2910392/17.12.2010</t>
  </si>
  <si>
    <t>64484/27.09.2010</t>
  </si>
  <si>
    <t>РД-02-29-110/18.05.2013</t>
  </si>
  <si>
    <t>24.05.2012</t>
  </si>
  <si>
    <t>23.11.2013</t>
  </si>
  <si>
    <t>33392/04.05.2012</t>
  </si>
  <si>
    <t>33393/04.05.2012</t>
  </si>
  <si>
    <t>33397/04.05.2012</t>
  </si>
  <si>
    <t>51773/06.07.2011</t>
  </si>
  <si>
    <t>07.05.2012</t>
  </si>
  <si>
    <t>06.06.2012</t>
  </si>
  <si>
    <t>69912/14.10.2010</t>
  </si>
  <si>
    <t>terminated</t>
  </si>
  <si>
    <t>69913/14.10.2010</t>
  </si>
  <si>
    <t xml:space="preserve">Terminated projects </t>
  </si>
  <si>
    <t>РД-02-29-127/20.06.2012</t>
  </si>
  <si>
    <t>33398/11.06.2012</t>
  </si>
  <si>
    <t>РД-02-29-133/04.07.2012</t>
  </si>
  <si>
    <t>РД-02-29-135/05.07.2012</t>
  </si>
  <si>
    <t>РД-02-29-136/05.07.2012</t>
  </si>
  <si>
    <t>РД-02-29-128/25.06.2012</t>
  </si>
  <si>
    <t>43555/08.06.2012</t>
  </si>
  <si>
    <t>43563/08.06.2012</t>
  </si>
  <si>
    <t>43570/08.06.2012</t>
  </si>
  <si>
    <t>43574/08.06.2012</t>
  </si>
  <si>
    <t>РД-02-29-138/10.07.2012</t>
  </si>
  <si>
    <t>14.07.2012</t>
  </si>
  <si>
    <t>51702/12.07.2012</t>
  </si>
  <si>
    <t>51707/12.07.2012</t>
  </si>
  <si>
    <t>Ensuring conditions for sustainable tourism development in the cross-border region Dobrich - Constanta, contributing to the cohesion of the people, communities and economies.
Creating conditions for sustainable tourism development in the cross-border region Dobrich - Constanta by renewal, modernization and development of the Center for Protection of Nature and animals in the city of Dobrich and Museum complex nature of science and the city of Constanta in Constanta city.
Ensuring conditions for sustainable economic development in the cross-border region Dobrich - Constanta by organizing joint initiatives to diversify and promote cross-border tourist services.</t>
  </si>
  <si>
    <t>РД-02-29-142/13.07.2012</t>
  </si>
  <si>
    <t>26.04.2013</t>
  </si>
  <si>
    <t>РД-02-29-179/24.07.2012</t>
  </si>
  <si>
    <t>РД-02-29-148/20.07.2012</t>
  </si>
  <si>
    <t>61L/11.02.2011</t>
  </si>
  <si>
    <t>43564/08.06.2012</t>
  </si>
  <si>
    <t>РД-02-29-202/14.08.2012</t>
  </si>
  <si>
    <t>РД-02-29-205/17.08.2012</t>
  </si>
  <si>
    <t>31/12/2015</t>
  </si>
  <si>
    <t xml:space="preserve">2(4i)-3.3-1 </t>
  </si>
  <si>
    <t>2(4i)-3.3-17</t>
  </si>
  <si>
    <t>2(4i)-3.3-14</t>
  </si>
  <si>
    <t>2(4i)-3.3-21</t>
  </si>
  <si>
    <t>2(4i)-1.2-6</t>
  </si>
  <si>
    <t>2(4i)-1.2-5</t>
  </si>
  <si>
    <t>2(4i)-1.2-8</t>
  </si>
  <si>
    <t>2(4i)-1.2-7</t>
  </si>
  <si>
    <t>2(4i)-3.1-8</t>
  </si>
  <si>
    <t>2(4i)-3.1-35</t>
  </si>
  <si>
    <t>2(4i)-3.1-19</t>
  </si>
  <si>
    <t>2(4i)-3.1-12</t>
  </si>
  <si>
    <t>2(4i)-3.1-3</t>
  </si>
  <si>
    <t>2(4i)-3.1-21</t>
  </si>
  <si>
    <t>2(4i)-3.1-4</t>
  </si>
  <si>
    <t>2(4i)-3.1-5</t>
  </si>
  <si>
    <t>2(4i)-3.1-25</t>
  </si>
  <si>
    <t>2(4i)-3.1-34</t>
  </si>
  <si>
    <t>2(4i)-3.1-13</t>
  </si>
  <si>
    <t>2(4i)-3.1-9</t>
  </si>
  <si>
    <t>2(4i)-3.1-30</t>
  </si>
  <si>
    <t xml:space="preserve">2(4i)-3.1-26
</t>
  </si>
  <si>
    <t>2(4i)-3.1-10</t>
  </si>
  <si>
    <t xml:space="preserve">2(4i)-3.1-27 </t>
  </si>
  <si>
    <t>2(4i)-3.1-7</t>
  </si>
  <si>
    <t xml:space="preserve">2(4i)-3.1-16 </t>
  </si>
  <si>
    <t>2(4i)-3.1-1</t>
  </si>
  <si>
    <t xml:space="preserve">2(4i)-3.1-2 </t>
  </si>
  <si>
    <t>2(4i)-3.2-6</t>
  </si>
  <si>
    <t>2(4i)-3.2-9</t>
  </si>
  <si>
    <t>2(4i)-3.2-3</t>
  </si>
  <si>
    <t>2(4i)-3.2-4</t>
  </si>
  <si>
    <t>2(4i)-3.2-13</t>
  </si>
  <si>
    <t>2(4i)-3.2-10</t>
  </si>
  <si>
    <t>2(4i)-3.2-12</t>
  </si>
  <si>
    <t xml:space="preserve">2(4i)-3.2-1 </t>
  </si>
  <si>
    <t>2(4i)-3.3-7</t>
  </si>
  <si>
    <t>2(4i)-3.3-12</t>
  </si>
  <si>
    <t>2(4i)-3.3-8</t>
  </si>
  <si>
    <t>2(4i)-3.3-11</t>
  </si>
  <si>
    <t>2(4i)-3.3-4</t>
  </si>
  <si>
    <t>2(4i)-3.3-15</t>
  </si>
  <si>
    <t>2(4i)-3.3-27</t>
  </si>
  <si>
    <t>2(4i)-3.3-20</t>
  </si>
  <si>
    <t>2(4i)-3.3-35</t>
  </si>
  <si>
    <t>2(4i)-3.3-23</t>
  </si>
  <si>
    <t xml:space="preserve">2(4i)-3.3-6 </t>
  </si>
  <si>
    <t>2(4i)-3.3-9</t>
  </si>
  <si>
    <t>2(4i)-3.3-24</t>
  </si>
  <si>
    <t>31511/13.05.2010</t>
  </si>
  <si>
    <t>23919/15.04.2010</t>
  </si>
  <si>
    <t>25891/23.04.2010</t>
  </si>
  <si>
    <t>29334/05.05.2010</t>
  </si>
  <si>
    <t>25893/23.04.2010</t>
  </si>
  <si>
    <t>29689/06.05.2010</t>
  </si>
  <si>
    <t>23929/15.04.2010</t>
  </si>
  <si>
    <t>39326/15.06.2010</t>
  </si>
  <si>
    <t>39340/15.06.2010</t>
  </si>
  <si>
    <t>39333/15.06.2010</t>
  </si>
  <si>
    <t>39353/15.06.2010</t>
  </si>
  <si>
    <t>41205/22.06.2010</t>
  </si>
  <si>
    <t>41209/22.06.2010</t>
  </si>
  <si>
    <t>41180/22.06.2010</t>
  </si>
  <si>
    <t>40863/21.06.2010</t>
  </si>
  <si>
    <t>40880/
21.06.2010</t>
  </si>
  <si>
    <t>40878/
21.06.2010</t>
  </si>
  <si>
    <t>45377/09.07.2010</t>
  </si>
  <si>
    <t>52145/04.08.2010</t>
  </si>
  <si>
    <t>0367/29.12.2010</t>
  </si>
  <si>
    <t>24487/24.03.2011</t>
  </si>
  <si>
    <t>49507/28.06.2011</t>
  </si>
  <si>
    <t>54123/15.07.2011</t>
  </si>
  <si>
    <t>52142/04.08.2010</t>
  </si>
  <si>
    <t>43572/07.08.2012</t>
  </si>
  <si>
    <t xml:space="preserve">MTITC - Executive Agency for Exploration and Maintenance of the Danube River </t>
  </si>
  <si>
    <t>National Environmental Protection Agency</t>
  </si>
  <si>
    <t>РД-02-29-250/25.09.2012</t>
  </si>
  <si>
    <t xml:space="preserve"> </t>
  </si>
  <si>
    <t>РД-02-29-264/11.10.2012</t>
  </si>
  <si>
    <t>РД-02-29-270/15.10.2012</t>
  </si>
  <si>
    <t>РД-02-29-284/25.10.2012</t>
  </si>
  <si>
    <t>РД-02-29-283/24.10.2012</t>
  </si>
  <si>
    <t>43559/07.08.2012</t>
  </si>
  <si>
    <t>78839/22.10.2012</t>
  </si>
  <si>
    <t>06.11.2012</t>
  </si>
  <si>
    <t>05.11.2013</t>
  </si>
  <si>
    <t>78840/22.10.2012</t>
  </si>
  <si>
    <t>13.11.2012</t>
  </si>
  <si>
    <t>12.11.2013</t>
  </si>
  <si>
    <t>82715/02.11.2012</t>
  </si>
  <si>
    <t>82717/02.11.2012</t>
  </si>
  <si>
    <t>04.02.2013</t>
  </si>
  <si>
    <t>РД-02-29-330/05.12.2012</t>
  </si>
  <si>
    <t>21.06.2013</t>
  </si>
  <si>
    <t>RD-02-29-356/13.12.2012</t>
  </si>
  <si>
    <t>28.10.2013</t>
  </si>
  <si>
    <t>95904/21.12.2012</t>
  </si>
  <si>
    <t>31.12.2012</t>
  </si>
  <si>
    <t>30.06.2015</t>
  </si>
  <si>
    <t>95902/21.12.2012</t>
  </si>
  <si>
    <t>95899/21.12.2012</t>
  </si>
  <si>
    <t>95903/21.12.2012</t>
  </si>
  <si>
    <t>95905/21.12.2012</t>
  </si>
  <si>
    <t>95900/21.12.2012</t>
  </si>
  <si>
    <t>РД-02-29-45/24.01.2013</t>
  </si>
  <si>
    <t>РД-02-29-41/22.01.2013</t>
  </si>
  <si>
    <t>РД-02-29-44/24.01.13</t>
  </si>
  <si>
    <t>54126/15.07.2011</t>
  </si>
  <si>
    <t>54128/15.07.2011</t>
  </si>
  <si>
    <t>5339/23.01.2013</t>
  </si>
  <si>
    <t>12.02.2013</t>
  </si>
  <si>
    <t>11.02.2014</t>
  </si>
  <si>
    <t>5342/23.01.2013</t>
  </si>
  <si>
    <t>5343/23.01.2013</t>
  </si>
  <si>
    <t>27.02.2013</t>
  </si>
  <si>
    <t>03.09.2011</t>
  </si>
  <si>
    <t>02.03.2013</t>
  </si>
  <si>
    <t>17789/05.03.2013</t>
  </si>
  <si>
    <t>13.09.2014</t>
  </si>
  <si>
    <t>14.03.2013</t>
  </si>
  <si>
    <t>17793/05.03.2013</t>
  </si>
  <si>
    <t>РД-02-29-79/11.03.2013</t>
  </si>
  <si>
    <t>21.03.2013</t>
  </si>
  <si>
    <t>20.03.2014</t>
  </si>
  <si>
    <t>18818/07.03.2013</t>
  </si>
  <si>
    <t>21034/14.03.2013</t>
  </si>
  <si>
    <t>20.03.2013</t>
  </si>
  <si>
    <t>19.09.2014</t>
  </si>
  <si>
    <t>21039/14.03.2013</t>
  </si>
  <si>
    <t>19.12.2013</t>
  </si>
  <si>
    <t>18822/07.03.2013</t>
  </si>
  <si>
    <t>18824/07.03.2013</t>
  </si>
  <si>
    <t>21040/14.03.2013</t>
  </si>
  <si>
    <t>21036/14.03.2013</t>
  </si>
  <si>
    <t>20967/14.03.2013</t>
  </si>
  <si>
    <t>20964/14.03.2013</t>
  </si>
  <si>
    <t>28.03.2013</t>
  </si>
  <si>
    <t>21701/18.03.2013</t>
  </si>
  <si>
    <t>21704/18.03.2013</t>
  </si>
  <si>
    <t>21707/18.03.2013</t>
  </si>
  <si>
    <t>27.06.2014</t>
  </si>
  <si>
    <t>20972/14.03.2013</t>
  </si>
  <si>
    <t>30.03.2013</t>
  </si>
  <si>
    <t>21083/14.03.2013</t>
  </si>
  <si>
    <t>21086/14.03.2013</t>
  </si>
  <si>
    <t>25581/26.03.2013</t>
  </si>
  <si>
    <t>05.04.2013</t>
  </si>
  <si>
    <t>24819/27.03.2013</t>
  </si>
  <si>
    <t>02.04.2013</t>
  </si>
  <si>
    <t>01.10.2014</t>
  </si>
  <si>
    <t>25582/26.03.2013</t>
  </si>
  <si>
    <t>COMOTI National Research and Development Institute for Gas-Turbines</t>
  </si>
  <si>
    <t>Angel Kanchev University of Ruse</t>
  </si>
  <si>
    <t>Calarasi Municipality</t>
  </si>
  <si>
    <t>25585/26.03.2013</t>
  </si>
  <si>
    <t>РД-02-29-159/02.04.2013</t>
  </si>
  <si>
    <t>24820/27.03.2013</t>
  </si>
  <si>
    <t>25584/26.03.2013</t>
  </si>
  <si>
    <t>13.04.2013</t>
  </si>
  <si>
    <t>12.12.2013</t>
  </si>
  <si>
    <t>25866/29.03.2013</t>
  </si>
  <si>
    <t>25870/29.03.2013</t>
  </si>
  <si>
    <t>Initiative for Intercomunity Cooperation and Development</t>
  </si>
  <si>
    <t>РД-02-29-165/05.04.2013</t>
  </si>
  <si>
    <t>РД-02-29-169/11.04.2013</t>
  </si>
  <si>
    <t>32023/18.04.2013</t>
  </si>
  <si>
    <t>01.05.2013</t>
  </si>
  <si>
    <t>30.10.2014</t>
  </si>
  <si>
    <t>32025/18.04.2013</t>
  </si>
  <si>
    <t>32029/18.04.2013</t>
  </si>
  <si>
    <t>32030/18.04.2013</t>
  </si>
  <si>
    <t>34544/26.04.2013</t>
  </si>
  <si>
    <t>17.05.2013</t>
  </si>
  <si>
    <t>34546/26.04.2013</t>
  </si>
  <si>
    <t>83152/30.11.2010</t>
  </si>
  <si>
    <t>RD-02-29-247/23.05.13</t>
  </si>
  <si>
    <t>15.06.2013</t>
  </si>
  <si>
    <t>14.12.2014</t>
  </si>
  <si>
    <t>41895/28.05.2013</t>
  </si>
  <si>
    <t>41899/28.05.2013</t>
  </si>
  <si>
    <t>41903/28.05.2013</t>
  </si>
  <si>
    <t>26.06.2013</t>
  </si>
  <si>
    <t>25.04.2014</t>
  </si>
  <si>
    <t>46762/11.06.2013</t>
  </si>
  <si>
    <t>28.08.2013</t>
  </si>
  <si>
    <t>27.01.2014</t>
  </si>
  <si>
    <t>46774/11.06.2013</t>
  </si>
  <si>
    <t>28.06.2013</t>
  </si>
  <si>
    <t>27.05.2014</t>
  </si>
  <si>
    <t>48270/17.06.2013</t>
  </si>
  <si>
    <t>48273/17.06.2013</t>
  </si>
  <si>
    <t>48281/17.06.2013</t>
  </si>
  <si>
    <t>48276/17.06.2013</t>
  </si>
  <si>
    <t>"Institute for the Promotion of Tourism and Applied Economy" Association</t>
  </si>
  <si>
    <t>48239/17.06.2013</t>
  </si>
  <si>
    <t>04.07.2013</t>
  </si>
  <si>
    <t>03.07.2014</t>
  </si>
  <si>
    <t>48244/17.06.2013</t>
  </si>
  <si>
    <t>Cross border Association E(quilibrum) Environment Craiova</t>
  </si>
  <si>
    <t>48246/17.06.2013</t>
  </si>
  <si>
    <t>50013/21.06.2013</t>
  </si>
  <si>
    <t>03.05.2014</t>
  </si>
  <si>
    <t>500015/21.06.2013</t>
  </si>
  <si>
    <t>10.07.2013</t>
  </si>
  <si>
    <t>53700/04.07.2013</t>
  </si>
  <si>
    <t>53704/04.07.2013</t>
  </si>
  <si>
    <t>49622/20.06.2013</t>
  </si>
  <si>
    <t>49620/20.06.2013</t>
  </si>
  <si>
    <t>13.07.2013</t>
  </si>
  <si>
    <t>50762/25.06.2013</t>
  </si>
  <si>
    <t>50767/25.06.2013</t>
  </si>
  <si>
    <t>11.07.2013</t>
  </si>
  <si>
    <t>10.01.2015</t>
  </si>
  <si>
    <t>51476/27.06.2013</t>
  </si>
  <si>
    <t>51478/27.06.2013</t>
  </si>
  <si>
    <t>53710/04.07.2013</t>
  </si>
  <si>
    <t>53713/04.07.2013</t>
  </si>
  <si>
    <t>55781/11.07.2013</t>
  </si>
  <si>
    <t>20.07.2013</t>
  </si>
  <si>
    <t>55784/11.07.2013</t>
  </si>
  <si>
    <t>57402/17.07.2013</t>
  </si>
  <si>
    <t>55776/11.07.2013</t>
  </si>
  <si>
    <t>55779/11.07.2013</t>
  </si>
  <si>
    <t>53732/04.07.2013</t>
  </si>
  <si>
    <t>19.07.2013</t>
  </si>
  <si>
    <t>53735/04.07.2013</t>
  </si>
  <si>
    <t>55823/11.07.2013</t>
  </si>
  <si>
    <t>55824/11.07.2013</t>
  </si>
  <si>
    <t>57405/17.07.2013</t>
  </si>
  <si>
    <t>18.09.2014</t>
  </si>
  <si>
    <t>19.07.2014</t>
  </si>
  <si>
    <t>18.07.2014</t>
  </si>
  <si>
    <t>57407/17.07.2013</t>
  </si>
  <si>
    <t>57408/17.07.2013</t>
  </si>
  <si>
    <t>61045/29.07.2013</t>
  </si>
  <si>
    <t>09.08.2013</t>
  </si>
  <si>
    <t>RD-02-29-284/23.07.2013</t>
  </si>
  <si>
    <t>РД-02-29-281/22.07.2013</t>
  </si>
  <si>
    <t>RD-02-29-310/30.07.2013</t>
  </si>
  <si>
    <t>RD-02-29-288/23.07.2013</t>
  </si>
  <si>
    <t>RD-02-29-286/23.07.2013</t>
  </si>
  <si>
    <t>RD-02-29-283/23.07.2013</t>
  </si>
  <si>
    <t>RD-02-29-282/22.07.2013</t>
  </si>
  <si>
    <t>RD-02-29-298/25.07.2013</t>
  </si>
  <si>
    <t>RD-02-29-307/29.07.2013</t>
  </si>
  <si>
    <t>RD-02-29-312/01.08.13</t>
  </si>
  <si>
    <t>RD-02-29-313/01.08.13</t>
  </si>
  <si>
    <t>14.08.2013</t>
  </si>
  <si>
    <t>63956/07.08.2013</t>
  </si>
  <si>
    <t>63958/07.08.2013</t>
  </si>
  <si>
    <t>24.08.2013</t>
  </si>
  <si>
    <t>23.08.2014</t>
  </si>
  <si>
    <t>65486/13.08.2013</t>
  </si>
  <si>
    <t>24.08.2014</t>
  </si>
  <si>
    <t>23.02.2015</t>
  </si>
  <si>
    <t xml:space="preserve">64727/09.08.2013 </t>
  </si>
  <si>
    <t>64732/09.08.2013</t>
  </si>
  <si>
    <t xml:space="preserve">64736/09.08.2013 </t>
  </si>
  <si>
    <t>64739/09.08.2013</t>
  </si>
  <si>
    <t>61052/29.07.2013</t>
  </si>
  <si>
    <t>31.08.2013</t>
  </si>
  <si>
    <t>66206/19.08.2013</t>
  </si>
  <si>
    <t>66210/19.08.2013</t>
  </si>
  <si>
    <t>F</t>
  </si>
  <si>
    <t>05.09.2013</t>
  </si>
  <si>
    <t>04.09.2014</t>
  </si>
  <si>
    <t>67592/23.08.2013</t>
  </si>
  <si>
    <t>67597/23.08.2013</t>
  </si>
  <si>
    <t>РД-02-29-318/12.08.13</t>
  </si>
  <si>
    <t>РД-02-29-313/01.08.13</t>
  </si>
  <si>
    <t>19.09.2013</t>
  </si>
  <si>
    <t>69330/30.08.2013</t>
  </si>
  <si>
    <t>69331/30.08.2013</t>
  </si>
  <si>
    <t>09.10.2013</t>
  </si>
  <si>
    <t>75690/23.09.2013</t>
  </si>
  <si>
    <t>75692/23.09.2013</t>
  </si>
  <si>
    <t>75694/23.09.2013</t>
  </si>
  <si>
    <t>75701/23.09.2013</t>
  </si>
  <si>
    <t>75696/23.09.2013</t>
  </si>
  <si>
    <t>Ecolinks - Gsuproos, Ruse</t>
  </si>
  <si>
    <t>06.01.2014</t>
  </si>
  <si>
    <t>Total authorized amounts</t>
  </si>
  <si>
    <t xml:space="preserve">Municipality of Lipnita , Constansta </t>
  </si>
  <si>
    <t>Total Value                   revised €uro</t>
  </si>
  <si>
    <t>Total project revised</t>
  </si>
  <si>
    <t>ERDF - total value initial contract</t>
  </si>
  <si>
    <t xml:space="preserve">ERDF - total value contract revised </t>
  </si>
  <si>
    <t>Total Value  revised                 €uro</t>
  </si>
  <si>
    <t>ERDF - total value contract revised</t>
  </si>
  <si>
    <t>Total Value                    revised €uro</t>
  </si>
  <si>
    <t>Total project value  revised EUR</t>
  </si>
  <si>
    <t>Total Value revised                  €uro</t>
  </si>
  <si>
    <t xml:space="preserve">Total project revised </t>
  </si>
  <si>
    <t>08.04.2015</t>
  </si>
  <si>
    <t xml:space="preserve">Bulgarian German Vocational Training Centre Pleven </t>
  </si>
  <si>
    <t>Sofia University St. Kliment Ohridski, University Botanic</t>
  </si>
  <si>
    <t>РД-02-29-116/27.02.14</t>
  </si>
  <si>
    <t>РД-02-29-388/05.12.2013</t>
  </si>
  <si>
    <t>РД-02-29-97/24.02.2014</t>
  </si>
  <si>
    <t>RD-02-29-83/20.02.2014</t>
  </si>
  <si>
    <t>RD-02-29-111/26.02.2014</t>
  </si>
  <si>
    <t>РД-02-29-121/04.03.2014</t>
  </si>
  <si>
    <t>РД-02-29-84/20.02.2014</t>
  </si>
  <si>
    <t>РД-02-29-39/14.02.2014</t>
  </si>
  <si>
    <t>RD-02-29-100/24.02.2014</t>
  </si>
  <si>
    <t>РД-02-29-113/26.02.2014</t>
  </si>
  <si>
    <t>РД-02-29-69/19.02.2014</t>
  </si>
  <si>
    <t>RD-02-29-120/04.03.14</t>
  </si>
  <si>
    <t>Association Sport Club Pleven</t>
  </si>
  <si>
    <t>RD-02-29-103/23.02.2014</t>
  </si>
  <si>
    <t>RD-02-29-104/23.02.2014</t>
  </si>
  <si>
    <t>РД-02-29-119/28.02.2014</t>
  </si>
  <si>
    <t>RD-02-29-129/14.03.2014</t>
  </si>
  <si>
    <t>РД-02-14-466/20.12.2013</t>
  </si>
  <si>
    <t>РД-02-29-457/19.12.2013</t>
  </si>
  <si>
    <t>РД-02-29-3/09.01.2014</t>
  </si>
  <si>
    <t>РД-02-29-442/18.12.2013</t>
  </si>
  <si>
    <t>РД-02-29-450/19.12.2013</t>
  </si>
  <si>
    <t>РД-02-29-455/19.12.2013</t>
  </si>
  <si>
    <t>РД-02-29-467/21.12.2013</t>
  </si>
  <si>
    <t>РД-02-29-449/19.12.2013</t>
  </si>
  <si>
    <t>РД-02-29-447/18.12.2013</t>
  </si>
  <si>
    <t>Fire Safety and Civil Protection Directorate General, Ministry of Interior (DGFSCP)</t>
  </si>
  <si>
    <t>РД-02-29-452/19.12.2013</t>
  </si>
  <si>
    <t>РД-02-29-470/21.12.2013</t>
  </si>
  <si>
    <t>РД-02-29-1/02.01.2014</t>
  </si>
  <si>
    <t>РД-02-29-451/19.12.13</t>
  </si>
  <si>
    <t>РД-02-29-465/20.12.2013</t>
  </si>
  <si>
    <t>RD-02-29-463/20.12.2013</t>
  </si>
  <si>
    <t>РД-02-29-464/20.12.2013</t>
  </si>
  <si>
    <t>РД-02-29-469/21.12.201</t>
  </si>
  <si>
    <t>РД-02-29-453/19.12.13</t>
  </si>
  <si>
    <t>РД-02-29-454/19.12.13</t>
  </si>
  <si>
    <t>RD-02-29-140/20.03.2014</t>
  </si>
  <si>
    <t>County Medical Association Teleorman</t>
  </si>
  <si>
    <t>РД-02-29-30/10.02.2014</t>
  </si>
  <si>
    <t>65487/13.08.2013</t>
  </si>
  <si>
    <t>57414/17.07.2013</t>
  </si>
  <si>
    <t>23.05.2014</t>
  </si>
  <si>
    <t>22.12.2015</t>
  </si>
  <si>
    <t>35276/16.05.2014</t>
  </si>
  <si>
    <t>35278/16.05.2014</t>
  </si>
  <si>
    <t>22.05.2014</t>
  </si>
  <si>
    <t>21.11.2015</t>
  </si>
  <si>
    <t>35182/16.05.2014</t>
  </si>
  <si>
    <t>35184/16.05.2014</t>
  </si>
  <si>
    <t>25.10.2014</t>
  </si>
  <si>
    <t>40416/03.06.2014</t>
  </si>
  <si>
    <t>40421/03.06.2014</t>
  </si>
  <si>
    <t>30.05.2014</t>
  </si>
  <si>
    <t>29.11.2015</t>
  </si>
  <si>
    <t>35337/19.05.2014</t>
  </si>
  <si>
    <t>35345/19.05.2014</t>
  </si>
  <si>
    <t>Romanian association for Technologz Transfer and Innovation</t>
  </si>
  <si>
    <t>35341/19.05.2014</t>
  </si>
  <si>
    <t>38543/28.05.2014</t>
  </si>
  <si>
    <t>13.06.2014</t>
  </si>
  <si>
    <t>12.12.2015</t>
  </si>
  <si>
    <t>37830/26.05.2014</t>
  </si>
  <si>
    <t>07.06.2014</t>
  </si>
  <si>
    <t>06.08.2015</t>
  </si>
  <si>
    <t>04.07.2014</t>
  </si>
  <si>
    <t>31.12.2015</t>
  </si>
  <si>
    <t>47313/26.06.2014</t>
  </si>
  <si>
    <t>16.07.2014</t>
  </si>
  <si>
    <t>47315/26.06.2014</t>
  </si>
  <si>
    <t>"Ivan Vazov" Primary School</t>
  </si>
  <si>
    <t>ONG Mare Nostrum</t>
  </si>
  <si>
    <t>14.08.2014</t>
  </si>
  <si>
    <t>58376/04.08.2014</t>
  </si>
  <si>
    <t>58378/04.08.2014</t>
  </si>
  <si>
    <t>08.08.2014</t>
  </si>
  <si>
    <t>58394/04.08.2014</t>
  </si>
  <si>
    <t>58397/04.08.2014</t>
  </si>
  <si>
    <t>30.08.2014</t>
  </si>
  <si>
    <t>66684/02.09.2014</t>
  </si>
  <si>
    <t>66689/02.09.204</t>
  </si>
  <si>
    <t>2(4i)-3.1-6</t>
  </si>
  <si>
    <t>Finalized</t>
  </si>
  <si>
    <t>The Ministry of Regional Development and Public adminidtration - MRDAP</t>
  </si>
  <si>
    <t>"EUROINTEGRA" Association</t>
  </si>
  <si>
    <t>"Traian Vuia" High School</t>
  </si>
  <si>
    <t>Technical High School "Horia Vintila"</t>
  </si>
  <si>
    <t>Secondary School No. 1 Ciocanesti</t>
  </si>
  <si>
    <t>Dominou Association</t>
  </si>
  <si>
    <t>79356/08.10.2014</t>
  </si>
  <si>
    <t>79360/08.10.2014</t>
  </si>
  <si>
    <t>79362/08.10.2014</t>
  </si>
  <si>
    <t>79364/08.10.2014</t>
  </si>
  <si>
    <t>23.10.2014</t>
  </si>
  <si>
    <t>31.10.2014</t>
  </si>
  <si>
    <t>30.12.2015</t>
  </si>
  <si>
    <t>85216/23.10.2014</t>
  </si>
  <si>
    <t>85220/23.10.2014</t>
  </si>
  <si>
    <t>04.06.2014</t>
  </si>
  <si>
    <t>03.12.2015</t>
  </si>
  <si>
    <t>19.12.2015</t>
  </si>
  <si>
    <t>29.06.2015</t>
  </si>
  <si>
    <t>19.12.2014</t>
  </si>
  <si>
    <t>105976/15.12.2014</t>
  </si>
  <si>
    <t>105980/15.12.2014</t>
  </si>
  <si>
    <t>13.06.2015</t>
  </si>
  <si>
    <t>08.05.2015</t>
  </si>
  <si>
    <t>The Ministry of Regional Development and Public Administration</t>
  </si>
  <si>
    <t>Ministry of Environment, Waters and Forests</t>
  </si>
  <si>
    <t>29.07.2015</t>
  </si>
  <si>
    <t xml:space="preserve"> 28.11.2015</t>
  </si>
  <si>
    <t>13.09.2015</t>
  </si>
  <si>
    <t>09.08.2015</t>
  </si>
  <si>
    <t>18.12.2015</t>
  </si>
  <si>
    <t>05.12.2015</t>
  </si>
  <si>
    <t>30.11.2015</t>
  </si>
  <si>
    <t>21.06.2015</t>
  </si>
  <si>
    <t>04.12.2015</t>
  </si>
  <si>
    <t>16.12.2015</t>
  </si>
  <si>
    <t>updated on 28.12.2015</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</si>
</sst>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0.00000"/>
    <numFmt numFmtId="181" formatCode="0.0000"/>
    <numFmt numFmtId="182" formatCode="0.000"/>
    <numFmt numFmtId="183" formatCode="dd/mm/yyyy;@"/>
    <numFmt numFmtId="184" formatCode="&quot;Yes&quot;;&quot;Yes&quot;;&quot;No&quot;"/>
    <numFmt numFmtId="185" formatCode="&quot;True&quot;;&quot;True&quot;;&quot;False&quot;"/>
    <numFmt numFmtId="186" formatCode="&quot;On&quot;;&quot;On&quot;;&quot;Off&quot;"/>
    <numFmt numFmtId="187" formatCode="[$€-2]\ #,##0.00_);[Red]\([$€-2]\ #,##0.00\)"/>
    <numFmt numFmtId="188" formatCode="h:mm;@"/>
    <numFmt numFmtId="189" formatCode="[$-409]dddd\,\ mmmm\ dd\,\ yyyy"/>
    <numFmt numFmtId="190" formatCode="[$-409]h:mm:ss\ AM/PM"/>
    <numFmt numFmtId="191" formatCode="#,##0.000"/>
    <numFmt numFmtId="192" formatCode="#,##0.0"/>
  </numFmts>
  <fonts count="68">
    <font>
      <sz val="10"/>
      <name val="Arial"/>
      <family val="0"/>
    </font>
    <font>
      <sz val="11"/>
      <color indexed="8"/>
      <name val="Calibri"/>
      <family val="2"/>
    </font>
    <font>
      <sz val="6"/>
      <name val="Arial"/>
      <family val="2"/>
    </font>
    <font>
      <sz val="11"/>
      <name val="Arial"/>
      <family val="2"/>
    </font>
    <font>
      <sz val="11"/>
      <color indexed="8"/>
      <name val="Arial"/>
      <family val="2"/>
    </font>
    <font>
      <b/>
      <sz val="10"/>
      <name val="Arial"/>
      <family val="2"/>
    </font>
    <font>
      <sz val="11"/>
      <name val="Trebuchet MS"/>
      <family val="2"/>
    </font>
    <font>
      <b/>
      <sz val="11"/>
      <name val="Trebuchet MS"/>
      <family val="2"/>
    </font>
    <font>
      <sz val="10"/>
      <name val="Trebuchet MS"/>
      <family val="2"/>
    </font>
    <font>
      <b/>
      <sz val="10"/>
      <name val="Trebuchet MS"/>
      <family val="2"/>
    </font>
    <font>
      <sz val="9"/>
      <name val="Trebuchet MS"/>
      <family val="2"/>
    </font>
    <font>
      <b/>
      <sz val="9"/>
      <name val="Trebuchet MS"/>
      <family val="2"/>
    </font>
    <font>
      <b/>
      <sz val="11"/>
      <color indexed="8"/>
      <name val="Trebuchet MS"/>
      <family val="2"/>
    </font>
    <font>
      <b/>
      <sz val="9"/>
      <color indexed="8"/>
      <name val="Trebuchet MS"/>
      <family val="2"/>
    </font>
    <font>
      <b/>
      <sz val="12"/>
      <color indexed="8"/>
      <name val="Calibri"/>
      <family val="2"/>
    </font>
    <font>
      <sz val="11"/>
      <color indexed="8"/>
      <name val="Trebuchet MS"/>
      <family val="2"/>
    </font>
    <font>
      <sz val="10"/>
      <color indexed="8"/>
      <name val="Trebuchet MS"/>
      <family val="2"/>
    </font>
    <font>
      <sz val="8"/>
      <name val="Arial"/>
      <family val="2"/>
    </font>
    <font>
      <sz val="12"/>
      <name val="Trebuchet MS"/>
      <family val="2"/>
    </font>
    <font>
      <sz val="14"/>
      <name val="Arial"/>
      <family val="2"/>
    </font>
    <font>
      <sz val="14"/>
      <name val="Trebuchet MS"/>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Calibri"/>
      <family val="2"/>
    </font>
    <font>
      <sz val="11"/>
      <color indexed="17"/>
      <name val="Calibri"/>
      <family val="2"/>
    </font>
    <font>
      <u val="single"/>
      <sz val="10"/>
      <color indexed="12"/>
      <name val="Arial"/>
      <family val="2"/>
    </font>
    <font>
      <sz val="11"/>
      <color indexed="60"/>
      <name val="Calibri"/>
      <family val="2"/>
    </font>
    <font>
      <b/>
      <sz val="22"/>
      <name val="Trebuchet MS"/>
      <family val="2"/>
    </font>
    <font>
      <sz val="36"/>
      <name val="Trebuchet MS"/>
      <family val="2"/>
    </font>
    <font>
      <sz val="16"/>
      <name val="Trebuchet MS"/>
      <family val="2"/>
    </font>
    <font>
      <b/>
      <i/>
      <sz val="16"/>
      <name val="Trebuchet MS"/>
      <family val="2"/>
    </font>
    <font>
      <u val="single"/>
      <sz val="7"/>
      <color indexed="20"/>
      <name val="Arial"/>
      <family val="2"/>
    </font>
    <font>
      <u val="single"/>
      <sz val="7"/>
      <color indexed="12"/>
      <name val="Arial"/>
      <family val="2"/>
    </font>
    <font>
      <sz val="11"/>
      <name val="Calibri"/>
      <family val="2"/>
    </font>
    <font>
      <sz val="12"/>
      <color indexed="8"/>
      <name val="Trebuchet MS"/>
      <family val="2"/>
    </font>
    <font>
      <sz val="36"/>
      <color indexed="8"/>
      <name val="Trebuchet MS"/>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2"/>
    </font>
    <font>
      <b/>
      <sz val="15"/>
      <color theme="3"/>
      <name val="Calibri"/>
      <family val="2"/>
    </font>
    <font>
      <b/>
      <sz val="13"/>
      <color theme="3"/>
      <name val="Calibri"/>
      <family val="2"/>
    </font>
    <font>
      <b/>
      <sz val="11"/>
      <color theme="3"/>
      <name val="Calibri"/>
      <family val="2"/>
    </font>
    <font>
      <u val="single"/>
      <sz val="7"/>
      <color theme="10"/>
      <name val="Arial"/>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2"/>
      <color theme="1"/>
      <name val="Trebuchet MS"/>
      <family val="2"/>
    </font>
    <font>
      <sz val="36"/>
      <color theme="1"/>
      <name val="Trebuchet MS"/>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CCFF"/>
        <bgColor indexed="64"/>
      </patternFill>
    </fill>
    <fill>
      <patternFill patternType="solid">
        <fgColor rgb="FFCCCCFF"/>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medium"/>
      <right/>
      <top style="medium"/>
      <bottom style="medium"/>
    </border>
    <border>
      <left style="medium"/>
      <right style="medium"/>
      <top style="medium"/>
      <bottom style="medium"/>
    </border>
    <border>
      <left/>
      <right style="medium"/>
      <top style="medium"/>
      <bottom style="medium"/>
    </border>
    <border>
      <left/>
      <right/>
      <top style="thin"/>
      <bottom style="thin"/>
    </border>
    <border>
      <left/>
      <right/>
      <top style="thin"/>
      <bottom/>
    </border>
    <border>
      <left style="thin">
        <color indexed="8"/>
      </left>
      <right style="thin">
        <color indexed="8"/>
      </right>
      <top/>
      <bottom/>
    </border>
    <border>
      <left style="thin"/>
      <right/>
      <top/>
      <bottom/>
    </border>
    <border>
      <left/>
      <right style="thin"/>
      <top/>
      <bottom style="thin"/>
    </border>
    <border>
      <left style="thin"/>
      <right/>
      <top/>
      <bottom style="thin"/>
    </border>
    <border>
      <left style="thin"/>
      <right style="thin"/>
      <top/>
      <bottom style="thin"/>
    </border>
    <border>
      <left style="thin"/>
      <right style="thin"/>
      <top style="thin"/>
      <bottom/>
    </border>
    <border>
      <left style="thin"/>
      <right style="thin"/>
      <top style="medium"/>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top style="medium"/>
      <bottom style="medium"/>
    </border>
    <border>
      <left style="medium"/>
      <right style="thin"/>
      <top>
        <color indexed="63"/>
      </top>
      <bottom>
        <color indexed="63"/>
      </bottom>
    </border>
    <border>
      <left style="thin">
        <color indexed="8"/>
      </left>
      <right/>
      <top/>
      <bottom/>
    </border>
    <border>
      <left style="thin"/>
      <right style="thin"/>
      <top/>
      <bottom/>
    </border>
    <border>
      <left/>
      <right>
        <color indexed="63"/>
      </right>
      <top style="medium"/>
      <bottom style="medium"/>
    </border>
    <border>
      <left>
        <color indexed="63"/>
      </left>
      <right style="thin"/>
      <top style="thin"/>
      <bottom/>
    </border>
    <border>
      <left style="thin"/>
      <right/>
      <top style="thin"/>
      <bottom/>
    </border>
    <border>
      <left/>
      <right style="thin"/>
      <top style="thin"/>
      <bottom style="thin"/>
    </border>
    <border>
      <left style="thin"/>
      <right/>
      <top style="thin"/>
      <bottom style="thin"/>
    </border>
    <border>
      <left style="thin">
        <color indexed="8"/>
      </left>
      <right style="thin"/>
      <top style="thin"/>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style="thin">
        <color indexed="8"/>
      </right>
      <top style="thin"/>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top/>
      <bottom style="thin"/>
    </border>
    <border>
      <left style="thin">
        <color indexed="8"/>
      </left>
      <right/>
      <top style="thin">
        <color indexed="8"/>
      </top>
      <bottom/>
    </border>
    <border>
      <left style="thin"/>
      <right style="thin"/>
      <top/>
      <bottom style="thin">
        <color indexed="8"/>
      </bottom>
    </border>
    <border>
      <left/>
      <right style="thin">
        <color indexed="8"/>
      </right>
      <top/>
      <bottom style="thin">
        <color indexed="8"/>
      </bottom>
    </border>
    <border>
      <left/>
      <right style="thin">
        <color indexed="8"/>
      </right>
      <top style="thin">
        <color indexed="8"/>
      </top>
      <bottom/>
    </border>
    <border>
      <left/>
      <right style="thin"/>
      <top/>
      <bottom/>
    </border>
    <border>
      <left style="thin"/>
      <right style="thin"/>
      <top style="thin">
        <color indexed="8"/>
      </top>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1" fillId="3"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1" fillId="25" borderId="0" applyNumberFormat="0" applyBorder="0" applyAlignment="0" applyProtection="0"/>
    <xf numFmtId="0" fontId="49" fillId="26" borderId="0" applyNumberFormat="0" applyBorder="0" applyAlignment="0" applyProtection="0"/>
    <xf numFmtId="0" fontId="21" fillId="17" borderId="0" applyNumberFormat="0" applyBorder="0" applyAlignment="0" applyProtection="0"/>
    <xf numFmtId="0" fontId="49" fillId="27" borderId="0" applyNumberFormat="0" applyBorder="0" applyAlignment="0" applyProtection="0"/>
    <xf numFmtId="0" fontId="21" fillId="19" borderId="0" applyNumberFormat="0" applyBorder="0" applyAlignment="0" applyProtection="0"/>
    <xf numFmtId="0" fontId="49" fillId="28" borderId="0" applyNumberFormat="0" applyBorder="0" applyAlignment="0" applyProtection="0"/>
    <xf numFmtId="0" fontId="21" fillId="29" borderId="0" applyNumberFormat="0" applyBorder="0" applyAlignment="0" applyProtection="0"/>
    <xf numFmtId="0" fontId="49" fillId="30" borderId="0" applyNumberFormat="0" applyBorder="0" applyAlignment="0" applyProtection="0"/>
    <xf numFmtId="0" fontId="21" fillId="31" borderId="0" applyNumberFormat="0" applyBorder="0" applyAlignment="0" applyProtection="0"/>
    <xf numFmtId="0" fontId="49" fillId="32" borderId="0" applyNumberFormat="0" applyBorder="0" applyAlignment="0" applyProtection="0"/>
    <xf numFmtId="0" fontId="21" fillId="33" borderId="0" applyNumberFormat="0" applyBorder="0" applyAlignment="0" applyProtection="0"/>
    <xf numFmtId="0" fontId="49" fillId="34" borderId="0" applyNumberFormat="0" applyBorder="0" applyAlignment="0" applyProtection="0"/>
    <xf numFmtId="0" fontId="21" fillId="35" borderId="0" applyNumberFormat="0" applyBorder="0" applyAlignment="0" applyProtection="0"/>
    <xf numFmtId="0" fontId="49" fillId="36" borderId="0" applyNumberFormat="0" applyBorder="0" applyAlignment="0" applyProtection="0"/>
    <xf numFmtId="0" fontId="21" fillId="37" borderId="0" applyNumberFormat="0" applyBorder="0" applyAlignment="0" applyProtection="0"/>
    <xf numFmtId="0" fontId="49" fillId="38" borderId="0" applyNumberFormat="0" applyBorder="0" applyAlignment="0" applyProtection="0"/>
    <xf numFmtId="0" fontId="21" fillId="39" borderId="0" applyNumberFormat="0" applyBorder="0" applyAlignment="0" applyProtection="0"/>
    <xf numFmtId="0" fontId="49" fillId="40" borderId="0" applyNumberFormat="0" applyBorder="0" applyAlignment="0" applyProtection="0"/>
    <xf numFmtId="0" fontId="21" fillId="29" borderId="0" applyNumberFormat="0" applyBorder="0" applyAlignment="0" applyProtection="0"/>
    <xf numFmtId="0" fontId="49" fillId="41" borderId="0" applyNumberFormat="0" applyBorder="0" applyAlignment="0" applyProtection="0"/>
    <xf numFmtId="0" fontId="21" fillId="31" borderId="0" applyNumberFormat="0" applyBorder="0" applyAlignment="0" applyProtection="0"/>
    <xf numFmtId="0" fontId="49" fillId="42" borderId="0" applyNumberFormat="0" applyBorder="0" applyAlignment="0" applyProtection="0"/>
    <xf numFmtId="0" fontId="21" fillId="43" borderId="0" applyNumberFormat="0" applyBorder="0" applyAlignment="0" applyProtection="0"/>
    <xf numFmtId="0" fontId="50" fillId="44" borderId="0" applyNumberFormat="0" applyBorder="0" applyAlignment="0" applyProtection="0"/>
    <xf numFmtId="0" fontId="22" fillId="5" borderId="0" applyNumberFormat="0" applyBorder="0" applyAlignment="0" applyProtection="0"/>
    <xf numFmtId="0" fontId="51" fillId="45" borderId="1" applyNumberFormat="0" applyAlignment="0" applyProtection="0"/>
    <xf numFmtId="0" fontId="23" fillId="46" borderId="2" applyNumberFormat="0" applyAlignment="0" applyProtection="0"/>
    <xf numFmtId="0" fontId="52" fillId="47" borderId="3" applyNumberFormat="0" applyAlignment="0" applyProtection="0"/>
    <xf numFmtId="0" fontId="34" fillId="48" borderId="4" applyNumberFormat="0" applyAlignment="0" applyProtection="0"/>
    <xf numFmtId="0" fontId="52"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6" fillId="49" borderId="0" applyNumberFormat="0" applyBorder="0" applyAlignment="0" applyProtection="0"/>
    <xf numFmtId="0" fontId="35" fillId="7" borderId="0" applyNumberFormat="0" applyBorder="0" applyAlignment="0" applyProtection="0"/>
    <xf numFmtId="0" fontId="55" fillId="0" borderId="5" applyNumberFormat="0" applyFill="0" applyAlignment="0" applyProtection="0"/>
    <xf numFmtId="0" fontId="25" fillId="0" borderId="6" applyNumberFormat="0" applyFill="0" applyAlignment="0" applyProtection="0"/>
    <xf numFmtId="0" fontId="56" fillId="0" borderId="7" applyNumberFormat="0" applyFill="0" applyAlignment="0" applyProtection="0"/>
    <xf numFmtId="0" fontId="26" fillId="0" borderId="8" applyNumberFormat="0" applyFill="0" applyAlignment="0" applyProtection="0"/>
    <xf numFmtId="0" fontId="57" fillId="0" borderId="9" applyNumberFormat="0" applyFill="0" applyAlignment="0" applyProtection="0"/>
    <xf numFmtId="0" fontId="27" fillId="0" borderId="10" applyNumberFormat="0" applyFill="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59" fillId="50" borderId="1" applyNumberFormat="0" applyAlignment="0" applyProtection="0"/>
    <xf numFmtId="0" fontId="28" fillId="13" borderId="2" applyNumberFormat="0" applyAlignment="0" applyProtection="0"/>
    <xf numFmtId="0" fontId="60" fillId="0" borderId="11" applyNumberFormat="0" applyFill="0" applyAlignment="0" applyProtection="0"/>
    <xf numFmtId="0" fontId="29" fillId="0" borderId="12" applyNumberFormat="0" applyFill="0" applyAlignment="0" applyProtection="0"/>
    <xf numFmtId="0" fontId="6" fillId="51" borderId="0" applyNumberFormat="0" applyBorder="0" applyAlignment="0" applyProtection="0"/>
    <xf numFmtId="0" fontId="37" fillId="52" borderId="0" applyNumberFormat="0" applyBorder="0" applyAlignment="0" applyProtection="0"/>
    <xf numFmtId="0" fontId="48" fillId="0" borderId="0">
      <alignment/>
      <protection/>
    </xf>
    <xf numFmtId="0" fontId="0" fillId="53" borderId="13" applyNumberFormat="0" applyFont="0" applyAlignment="0" applyProtection="0"/>
    <xf numFmtId="0" fontId="0" fillId="54" borderId="14" applyNumberFormat="0" applyFont="0" applyAlignment="0" applyProtection="0"/>
    <xf numFmtId="0" fontId="61"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31" fillId="0" borderId="0" applyNumberFormat="0" applyFill="0" applyBorder="0" applyAlignment="0" applyProtection="0"/>
    <xf numFmtId="0" fontId="63" fillId="0" borderId="17" applyNumberFormat="0" applyFill="0" applyAlignment="0" applyProtection="0"/>
    <xf numFmtId="0" fontId="32" fillId="0" borderId="18" applyNumberFormat="0" applyFill="0" applyAlignment="0" applyProtection="0"/>
    <xf numFmtId="0" fontId="64" fillId="0" borderId="0" applyNumberFormat="0" applyFill="0" applyBorder="0" applyAlignment="0" applyProtection="0"/>
    <xf numFmtId="0" fontId="33" fillId="0" borderId="0" applyNumberFormat="0" applyFill="0" applyBorder="0" applyAlignment="0" applyProtection="0"/>
  </cellStyleXfs>
  <cellXfs count="1485">
    <xf numFmtId="0" fontId="0" fillId="0" borderId="0" xfId="0" applyAlignment="1">
      <alignment/>
    </xf>
    <xf numFmtId="0" fontId="2" fillId="0" borderId="0" xfId="0" applyFont="1" applyAlignment="1">
      <alignment/>
    </xf>
    <xf numFmtId="0" fontId="3" fillId="0" borderId="0" xfId="0" applyFont="1" applyAlignment="1">
      <alignment wrapText="1"/>
    </xf>
    <xf numFmtId="0" fontId="4" fillId="0" borderId="0" xfId="0" applyFont="1" applyFill="1" applyAlignment="1">
      <alignment/>
    </xf>
    <xf numFmtId="2" fontId="4" fillId="0" borderId="0" xfId="0" applyNumberFormat="1" applyFont="1" applyFill="1" applyAlignment="1">
      <alignment vertical="center"/>
    </xf>
    <xf numFmtId="0" fontId="3" fillId="0" borderId="0" xfId="0" applyFont="1" applyAlignment="1">
      <alignment/>
    </xf>
    <xf numFmtId="0" fontId="0" fillId="0" borderId="19" xfId="0" applyBorder="1" applyAlignment="1">
      <alignment/>
    </xf>
    <xf numFmtId="0" fontId="5" fillId="0" borderId="0" xfId="0" applyFont="1" applyAlignment="1">
      <alignment horizontal="center" vertical="center"/>
    </xf>
    <xf numFmtId="1" fontId="0" fillId="0" borderId="0" xfId="0" applyNumberFormat="1" applyAlignment="1">
      <alignment/>
    </xf>
    <xf numFmtId="0" fontId="0" fillId="0" borderId="0" xfId="0" applyAlignment="1">
      <alignment horizontal="center" vertical="center"/>
    </xf>
    <xf numFmtId="0" fontId="7" fillId="48" borderId="20" xfId="59" applyFont="1" applyFill="1" applyBorder="1" applyAlignment="1">
      <alignment horizontal="center" vertical="center" wrapText="1"/>
    </xf>
    <xf numFmtId="0" fontId="2" fillId="0" borderId="0" xfId="0" applyFont="1" applyAlignment="1">
      <alignment horizontal="center"/>
    </xf>
    <xf numFmtId="0" fontId="12" fillId="16" borderId="20" xfId="29" applyFont="1" applyBorder="1" applyAlignment="1">
      <alignment horizontal="center" vertical="center" wrapText="1"/>
    </xf>
    <xf numFmtId="4" fontId="12" fillId="16" borderId="20" xfId="29" applyNumberFormat="1" applyFont="1" applyBorder="1" applyAlignment="1">
      <alignment horizontal="center" vertical="center"/>
    </xf>
    <xf numFmtId="0" fontId="9" fillId="0" borderId="0" xfId="0" applyFont="1" applyAlignment="1">
      <alignment vertical="center"/>
    </xf>
    <xf numFmtId="0" fontId="10" fillId="0" borderId="0" xfId="0" applyFont="1" applyAlignment="1">
      <alignment/>
    </xf>
    <xf numFmtId="0" fontId="11" fillId="48" borderId="20" xfId="0" applyFont="1" applyFill="1" applyBorder="1" applyAlignment="1">
      <alignment horizontal="center" vertical="center" wrapText="1"/>
    </xf>
    <xf numFmtId="0" fontId="10" fillId="0" borderId="0" xfId="0" applyFont="1" applyBorder="1" applyAlignment="1">
      <alignment/>
    </xf>
    <xf numFmtId="0" fontId="13" fillId="16" borderId="20" xfId="29" applyFont="1" applyBorder="1" applyAlignment="1">
      <alignment horizontal="center" vertical="center" wrapText="1"/>
    </xf>
    <xf numFmtId="4" fontId="13" fillId="16" borderId="20" xfId="29" applyNumberFormat="1" applyFont="1" applyBorder="1" applyAlignment="1">
      <alignment horizontal="center" vertical="center"/>
    </xf>
    <xf numFmtId="0" fontId="11" fillId="0" borderId="0" xfId="0" applyFont="1" applyAlignment="1">
      <alignment vertical="center"/>
    </xf>
    <xf numFmtId="0" fontId="14" fillId="16" borderId="21" xfId="29" applyFont="1" applyBorder="1" applyAlignment="1">
      <alignment horizontal="center" vertical="center" wrapText="1"/>
    </xf>
    <xf numFmtId="0" fontId="14" fillId="16" borderId="22" xfId="29" applyFont="1" applyBorder="1" applyAlignment="1">
      <alignment horizontal="center" vertical="center" wrapText="1"/>
    </xf>
    <xf numFmtId="4" fontId="14" fillId="16" borderId="23" xfId="29" applyNumberFormat="1" applyFont="1" applyBorder="1" applyAlignment="1">
      <alignment horizontal="center" vertical="center"/>
    </xf>
    <xf numFmtId="0" fontId="7" fillId="48" borderId="22" xfId="0" applyFont="1" applyFill="1" applyBorder="1" applyAlignment="1">
      <alignment horizontal="center" vertical="center" wrapText="1"/>
    </xf>
    <xf numFmtId="0" fontId="0" fillId="0" borderId="0" xfId="0" applyAlignment="1">
      <alignment/>
    </xf>
    <xf numFmtId="4" fontId="7" fillId="48" borderId="20" xfId="59" applyNumberFormat="1" applyFont="1" applyFill="1" applyBorder="1" applyAlignment="1">
      <alignment horizontal="center" vertical="center" wrapText="1"/>
    </xf>
    <xf numFmtId="4" fontId="0" fillId="0" borderId="0" xfId="0" applyNumberFormat="1" applyAlignment="1">
      <alignment/>
    </xf>
    <xf numFmtId="4" fontId="11" fillId="48" borderId="20" xfId="0" applyNumberFormat="1" applyFont="1" applyFill="1" applyBorder="1" applyAlignment="1">
      <alignment horizontal="center" vertical="center" wrapText="1"/>
    </xf>
    <xf numFmtId="4" fontId="10" fillId="0" borderId="0" xfId="0" applyNumberFormat="1" applyFont="1" applyAlignment="1">
      <alignment/>
    </xf>
    <xf numFmtId="4" fontId="7" fillId="48" borderId="23" xfId="0" applyNumberFormat="1" applyFont="1" applyFill="1" applyBorder="1" applyAlignment="1">
      <alignment horizontal="center" vertical="center" wrapText="1"/>
    </xf>
    <xf numFmtId="4" fontId="0" fillId="0" borderId="0" xfId="0" applyNumberFormat="1" applyAlignment="1">
      <alignment/>
    </xf>
    <xf numFmtId="0" fontId="0" fillId="0" borderId="0" xfId="0" applyAlignment="1">
      <alignment wrapText="1"/>
    </xf>
    <xf numFmtId="0" fontId="9" fillId="0" borderId="0" xfId="0" applyFont="1" applyAlignment="1">
      <alignment vertical="center" wrapText="1"/>
    </xf>
    <xf numFmtId="0" fontId="11" fillId="48" borderId="22" xfId="0" applyFont="1" applyFill="1" applyBorder="1" applyAlignment="1">
      <alignment horizontal="center" vertical="center" wrapText="1"/>
    </xf>
    <xf numFmtId="4" fontId="11" fillId="48" borderId="23" xfId="0" applyNumberFormat="1" applyFont="1" applyFill="1" applyBorder="1" applyAlignment="1">
      <alignment horizontal="center" vertical="center" wrapText="1"/>
    </xf>
    <xf numFmtId="0" fontId="13" fillId="16" borderId="21" xfId="29" applyFont="1" applyBorder="1" applyAlignment="1">
      <alignment horizontal="center" vertical="center" wrapText="1"/>
    </xf>
    <xf numFmtId="4" fontId="13" fillId="16" borderId="23" xfId="29" applyNumberFormat="1" applyFont="1" applyBorder="1" applyAlignment="1">
      <alignment horizontal="center" vertical="center"/>
    </xf>
    <xf numFmtId="4" fontId="12" fillId="3" borderId="20" xfId="29" applyNumberFormat="1" applyFont="1" applyFill="1" applyBorder="1" applyAlignment="1">
      <alignment horizontal="center" vertical="center" wrapText="1"/>
    </xf>
    <xf numFmtId="0" fontId="9" fillId="0" borderId="0" xfId="0" applyFont="1" applyAlignment="1">
      <alignment/>
    </xf>
    <xf numFmtId="1" fontId="7" fillId="48" borderId="20" xfId="59" applyNumberFormat="1" applyFont="1" applyFill="1" applyBorder="1" applyAlignment="1">
      <alignment horizontal="center" vertical="center" wrapText="1"/>
    </xf>
    <xf numFmtId="2" fontId="0" fillId="0" borderId="0" xfId="0" applyNumberFormat="1" applyAlignment="1">
      <alignment/>
    </xf>
    <xf numFmtId="2" fontId="7" fillId="48" borderId="20" xfId="59" applyNumberFormat="1" applyFont="1" applyFill="1" applyBorder="1" applyAlignment="1">
      <alignment horizontal="center" vertical="center" wrapText="1"/>
    </xf>
    <xf numFmtId="1" fontId="12" fillId="16" borderId="20" xfId="29" applyNumberFormat="1" applyFont="1" applyBorder="1" applyAlignment="1">
      <alignment horizontal="center" vertical="center" wrapText="1"/>
    </xf>
    <xf numFmtId="1" fontId="0" fillId="0" borderId="0" xfId="0" applyNumberFormat="1" applyAlignment="1">
      <alignment horizontal="center" vertical="center"/>
    </xf>
    <xf numFmtId="1" fontId="13" fillId="16" borderId="20" xfId="29" applyNumberFormat="1" applyFont="1" applyBorder="1" applyAlignment="1">
      <alignment horizontal="center" vertical="center" wrapText="1"/>
    </xf>
    <xf numFmtId="1" fontId="12" fillId="3" borderId="20" xfId="29" applyNumberFormat="1" applyFont="1" applyFill="1" applyBorder="1" applyAlignment="1">
      <alignment horizontal="center" vertical="center" wrapText="1"/>
    </xf>
    <xf numFmtId="0" fontId="6" fillId="55" borderId="0" xfId="79" applyFont="1" applyFill="1" applyBorder="1" applyAlignment="1">
      <alignment horizontal="center" vertical="center" wrapText="1"/>
    </xf>
    <xf numFmtId="14" fontId="6" fillId="55" borderId="0" xfId="79" applyNumberFormat="1" applyFont="1" applyFill="1" applyBorder="1" applyAlignment="1">
      <alignment horizontal="center" vertical="center"/>
    </xf>
    <xf numFmtId="0" fontId="6" fillId="55" borderId="0" xfId="79" applyFont="1" applyFill="1" applyBorder="1" applyAlignment="1">
      <alignment horizontal="center" vertical="center"/>
    </xf>
    <xf numFmtId="1" fontId="6" fillId="55" borderId="0" xfId="79" applyNumberFormat="1" applyFont="1" applyFill="1" applyBorder="1" applyAlignment="1">
      <alignment horizontal="center" vertical="center" wrapText="1"/>
    </xf>
    <xf numFmtId="4" fontId="6" fillId="55" borderId="0" xfId="79" applyNumberFormat="1" applyFont="1" applyFill="1" applyBorder="1" applyAlignment="1">
      <alignment horizontal="center" vertical="center"/>
    </xf>
    <xf numFmtId="4" fontId="6" fillId="55" borderId="0" xfId="79" applyNumberFormat="1" applyFont="1" applyFill="1" applyBorder="1" applyAlignment="1">
      <alignment horizontal="center" vertical="center" wrapText="1"/>
    </xf>
    <xf numFmtId="1" fontId="0" fillId="55" borderId="0" xfId="0" applyNumberFormat="1" applyFill="1" applyBorder="1" applyAlignment="1">
      <alignment horizontal="center" vertical="center"/>
    </xf>
    <xf numFmtId="4" fontId="0" fillId="55" borderId="0" xfId="0" applyNumberFormat="1" applyFont="1" applyFill="1" applyBorder="1" applyAlignment="1">
      <alignment horizontal="center" vertical="center"/>
    </xf>
    <xf numFmtId="1" fontId="12" fillId="2" borderId="20" xfId="15" applyNumberFormat="1" applyFont="1" applyBorder="1" applyAlignment="1">
      <alignment horizontal="center" vertical="center" wrapText="1"/>
    </xf>
    <xf numFmtId="0" fontId="2" fillId="0" borderId="0" xfId="0" applyFont="1" applyBorder="1" applyAlignment="1">
      <alignment/>
    </xf>
    <xf numFmtId="0" fontId="0" fillId="0" borderId="0" xfId="0" applyBorder="1" applyAlignment="1">
      <alignment/>
    </xf>
    <xf numFmtId="2" fontId="0" fillId="0" borderId="0" xfId="0" applyNumberFormat="1" applyBorder="1" applyAlignment="1">
      <alignment/>
    </xf>
    <xf numFmtId="4" fontId="0" fillId="0" borderId="0" xfId="0" applyNumberFormat="1" applyBorder="1" applyAlignment="1">
      <alignment/>
    </xf>
    <xf numFmtId="2" fontId="6" fillId="55" borderId="0" xfId="79" applyNumberFormat="1" applyFont="1" applyFill="1" applyBorder="1" applyAlignment="1">
      <alignment horizontal="center" vertical="center" wrapText="1"/>
    </xf>
    <xf numFmtId="49" fontId="6" fillId="55" borderId="0" xfId="79" applyNumberFormat="1" applyFont="1" applyFill="1" applyBorder="1" applyAlignment="1">
      <alignment horizontal="center" vertical="center" wrapText="1"/>
    </xf>
    <xf numFmtId="14" fontId="6" fillId="55" borderId="0" xfId="79" applyNumberFormat="1" applyFont="1" applyFill="1" applyBorder="1" applyAlignment="1">
      <alignment horizontal="center" vertical="center" wrapText="1"/>
    </xf>
    <xf numFmtId="49" fontId="6" fillId="55" borderId="0" xfId="79" applyNumberFormat="1" applyFont="1" applyFill="1" applyBorder="1" applyAlignment="1">
      <alignment horizontal="center" vertical="center"/>
    </xf>
    <xf numFmtId="0" fontId="0" fillId="55" borderId="0" xfId="0" applyFill="1" applyBorder="1" applyAlignment="1">
      <alignment/>
    </xf>
    <xf numFmtId="2" fontId="6" fillId="55" borderId="0" xfId="0" applyNumberFormat="1" applyFont="1" applyFill="1" applyBorder="1" applyAlignment="1">
      <alignment vertical="center" wrapText="1"/>
    </xf>
    <xf numFmtId="2" fontId="6" fillId="55" borderId="0" xfId="0" applyNumberFormat="1" applyFont="1" applyFill="1" applyBorder="1" applyAlignment="1">
      <alignment vertical="center"/>
    </xf>
    <xf numFmtId="1" fontId="6" fillId="55" borderId="0" xfId="0" applyNumberFormat="1" applyFont="1" applyFill="1" applyBorder="1" applyAlignment="1">
      <alignment vertical="center"/>
    </xf>
    <xf numFmtId="4" fontId="6" fillId="55" borderId="0" xfId="0" applyNumberFormat="1" applyFont="1" applyFill="1" applyBorder="1" applyAlignment="1">
      <alignment vertical="center"/>
    </xf>
    <xf numFmtId="2" fontId="6" fillId="55" borderId="0" xfId="79" applyNumberFormat="1" applyFont="1" applyFill="1" applyBorder="1" applyAlignment="1">
      <alignment horizontal="left" vertical="center" wrapText="1"/>
    </xf>
    <xf numFmtId="2" fontId="6" fillId="55" borderId="0" xfId="79" applyNumberFormat="1" applyFont="1" applyFill="1" applyBorder="1" applyAlignment="1">
      <alignment vertical="center" wrapText="1"/>
    </xf>
    <xf numFmtId="2" fontId="6" fillId="55" borderId="0" xfId="79" applyNumberFormat="1" applyFont="1" applyFill="1" applyBorder="1" applyAlignment="1">
      <alignment vertical="center"/>
    </xf>
    <xf numFmtId="1" fontId="6" fillId="55" borderId="0" xfId="79" applyNumberFormat="1" applyFont="1" applyFill="1" applyBorder="1" applyAlignment="1">
      <alignment horizontal="center" vertical="center"/>
    </xf>
    <xf numFmtId="4" fontId="6" fillId="55" borderId="0" xfId="79" applyNumberFormat="1" applyFont="1" applyFill="1" applyBorder="1" applyAlignment="1">
      <alignment vertical="center"/>
    </xf>
    <xf numFmtId="1" fontId="13" fillId="16" borderId="22" xfId="29" applyNumberFormat="1" applyFont="1" applyBorder="1" applyAlignment="1">
      <alignment horizontal="center" vertical="center" wrapText="1"/>
    </xf>
    <xf numFmtId="0" fontId="0" fillId="55" borderId="0" xfId="0" applyFill="1" applyAlignment="1">
      <alignment/>
    </xf>
    <xf numFmtId="0" fontId="6" fillId="55" borderId="0" xfId="79" applyFont="1" applyFill="1" applyBorder="1" applyAlignment="1">
      <alignment horizontal="left" vertical="center" wrapText="1"/>
    </xf>
    <xf numFmtId="1" fontId="6" fillId="0" borderId="0" xfId="0" applyNumberFormat="1" applyFont="1" applyAlignment="1">
      <alignment/>
    </xf>
    <xf numFmtId="4" fontId="6" fillId="0" borderId="0" xfId="0" applyNumberFormat="1" applyFont="1" applyAlignment="1">
      <alignment/>
    </xf>
    <xf numFmtId="1" fontId="6" fillId="55" borderId="24" xfId="0" applyNumberFormat="1" applyFont="1" applyFill="1" applyBorder="1" applyAlignment="1">
      <alignment horizontal="center" vertical="center" wrapText="1"/>
    </xf>
    <xf numFmtId="4" fontId="6" fillId="55" borderId="25" xfId="0" applyNumberFormat="1" applyFont="1" applyFill="1" applyBorder="1" applyAlignment="1">
      <alignment horizontal="center" vertical="center" wrapText="1"/>
    </xf>
    <xf numFmtId="1" fontId="6" fillId="55" borderId="0" xfId="0" applyNumberFormat="1" applyFont="1" applyFill="1" applyBorder="1" applyAlignment="1">
      <alignment horizontal="center" vertical="center" wrapText="1"/>
    </xf>
    <xf numFmtId="4" fontId="6" fillId="55" borderId="0"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1" fontId="15" fillId="55" borderId="0" xfId="0" applyNumberFormat="1" applyFont="1" applyFill="1" applyBorder="1" applyAlignment="1">
      <alignment horizontal="center" vertical="center" wrapText="1"/>
    </xf>
    <xf numFmtId="4" fontId="15" fillId="55" borderId="0" xfId="0" applyNumberFormat="1" applyFont="1" applyFill="1" applyBorder="1" applyAlignment="1">
      <alignment horizontal="center" vertical="center" wrapText="1"/>
    </xf>
    <xf numFmtId="0" fontId="6" fillId="0" borderId="0" xfId="0" applyFont="1" applyAlignment="1">
      <alignment/>
    </xf>
    <xf numFmtId="0" fontId="6" fillId="49" borderId="20" xfId="79" applyBorder="1" applyAlignment="1">
      <alignment wrapText="1"/>
    </xf>
    <xf numFmtId="4" fontId="16" fillId="0" borderId="0" xfId="0" applyNumberFormat="1" applyFont="1" applyBorder="1" applyAlignment="1">
      <alignment horizontal="center"/>
    </xf>
    <xf numFmtId="0" fontId="6" fillId="56" borderId="20" xfId="0" applyFont="1" applyFill="1" applyBorder="1" applyAlignment="1">
      <alignment horizontal="center" vertical="center"/>
    </xf>
    <xf numFmtId="2" fontId="6" fillId="56" borderId="20" xfId="79" applyNumberFormat="1" applyFont="1" applyFill="1" applyBorder="1" applyAlignment="1">
      <alignment horizontal="center" vertical="center" wrapText="1"/>
    </xf>
    <xf numFmtId="2" fontId="6" fillId="56" borderId="20" xfId="79" applyNumberFormat="1" applyFont="1" applyFill="1" applyBorder="1" applyAlignment="1">
      <alignment vertical="center"/>
    </xf>
    <xf numFmtId="1" fontId="6" fillId="56" borderId="20" xfId="79" applyNumberFormat="1" applyFont="1" applyFill="1" applyBorder="1" applyAlignment="1">
      <alignment vertical="center"/>
    </xf>
    <xf numFmtId="4" fontId="6" fillId="56" borderId="20" xfId="79" applyNumberFormat="1" applyFont="1" applyFill="1" applyBorder="1" applyAlignment="1">
      <alignment vertical="center"/>
    </xf>
    <xf numFmtId="2" fontId="6" fillId="56" borderId="20" xfId="79" applyNumberFormat="1" applyFont="1" applyFill="1" applyBorder="1" applyAlignment="1">
      <alignment horizontal="center" vertical="center"/>
    </xf>
    <xf numFmtId="1" fontId="6" fillId="56" borderId="26" xfId="75" applyNumberFormat="1" applyFont="1" applyFill="1" applyBorder="1" applyAlignment="1">
      <alignment horizontal="center" vertical="center"/>
      <protection/>
    </xf>
    <xf numFmtId="2" fontId="6" fillId="56" borderId="26" xfId="75" applyNumberFormat="1" applyFont="1" applyFill="1" applyBorder="1" applyAlignment="1">
      <alignment horizontal="left" vertical="center" wrapText="1"/>
      <protection/>
    </xf>
    <xf numFmtId="0" fontId="6" fillId="56" borderId="26" xfId="75" applyFont="1" applyFill="1" applyBorder="1" applyAlignment="1">
      <alignment horizontal="center" vertical="center" wrapText="1"/>
      <protection/>
    </xf>
    <xf numFmtId="49" fontId="6" fillId="56" borderId="26" xfId="75" applyNumberFormat="1" applyFont="1" applyFill="1" applyBorder="1" applyAlignment="1">
      <alignment horizontal="justify" vertical="center"/>
      <protection/>
    </xf>
    <xf numFmtId="0" fontId="6" fillId="56" borderId="27" xfId="0" applyFont="1" applyFill="1" applyBorder="1" applyAlignment="1">
      <alignment horizontal="center" vertical="center" wrapText="1"/>
    </xf>
    <xf numFmtId="0" fontId="6" fillId="56" borderId="20" xfId="0" applyFont="1" applyFill="1" applyBorder="1" applyAlignment="1">
      <alignment/>
    </xf>
    <xf numFmtId="1" fontId="6" fillId="56" borderId="20" xfId="0" applyNumberFormat="1" applyFont="1" applyFill="1" applyBorder="1" applyAlignment="1">
      <alignment/>
    </xf>
    <xf numFmtId="4" fontId="6" fillId="56" borderId="20" xfId="0" applyNumberFormat="1" applyFont="1" applyFill="1" applyBorder="1" applyAlignment="1">
      <alignment/>
    </xf>
    <xf numFmtId="1" fontId="6" fillId="56" borderId="20" xfId="0" applyNumberFormat="1" applyFont="1" applyFill="1" applyBorder="1" applyAlignment="1">
      <alignment horizontal="center" vertical="center"/>
    </xf>
    <xf numFmtId="2" fontId="6" fillId="56" borderId="20" xfId="79" applyNumberFormat="1" applyFont="1" applyFill="1" applyBorder="1" applyAlignment="1">
      <alignment horizontal="center" vertical="center" wrapText="1"/>
    </xf>
    <xf numFmtId="1" fontId="6" fillId="56" borderId="20" xfId="79" applyNumberFormat="1" applyFont="1" applyFill="1" applyBorder="1" applyAlignment="1">
      <alignment horizontal="center" vertical="center" wrapText="1"/>
    </xf>
    <xf numFmtId="2" fontId="6" fillId="56" borderId="20" xfId="0" applyNumberFormat="1" applyFont="1" applyFill="1" applyBorder="1" applyAlignment="1">
      <alignment vertical="center"/>
    </xf>
    <xf numFmtId="2" fontId="6" fillId="56" borderId="20" xfId="0" applyNumberFormat="1" applyFont="1" applyFill="1" applyBorder="1" applyAlignment="1">
      <alignment horizontal="center" vertical="center" wrapText="1"/>
    </xf>
    <xf numFmtId="1" fontId="15" fillId="57" borderId="20" xfId="0" applyNumberFormat="1" applyFont="1" applyFill="1" applyBorder="1" applyAlignment="1">
      <alignment horizontal="center" vertical="center" wrapText="1"/>
    </xf>
    <xf numFmtId="4" fontId="15" fillId="57" borderId="20" xfId="0" applyNumberFormat="1" applyFont="1" applyFill="1" applyBorder="1" applyAlignment="1">
      <alignment horizontal="center" vertical="center" wrapText="1"/>
    </xf>
    <xf numFmtId="0" fontId="9" fillId="0" borderId="0"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0" xfId="0" applyFont="1" applyAlignment="1">
      <alignment horizontal="center" vertical="center"/>
    </xf>
    <xf numFmtId="2" fontId="6" fillId="55" borderId="0"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4" fontId="19" fillId="0" borderId="0" xfId="0" applyNumberFormat="1" applyFont="1" applyAlignment="1">
      <alignment/>
    </xf>
    <xf numFmtId="1" fontId="20" fillId="0" borderId="0" xfId="0" applyNumberFormat="1" applyFont="1" applyAlignment="1">
      <alignment/>
    </xf>
    <xf numFmtId="0" fontId="0" fillId="0" borderId="0" xfId="0" applyFont="1" applyAlignment="1">
      <alignment/>
    </xf>
    <xf numFmtId="1" fontId="0" fillId="0" borderId="0" xfId="0" applyNumberFormat="1" applyFont="1" applyAlignment="1">
      <alignment horizontal="center" vertical="center"/>
    </xf>
    <xf numFmtId="0" fontId="19" fillId="0" borderId="20" xfId="0" applyFont="1" applyBorder="1" applyAlignment="1">
      <alignment horizontal="center" vertical="center"/>
    </xf>
    <xf numFmtId="4" fontId="19" fillId="0" borderId="20" xfId="0" applyNumberFormat="1" applyFont="1" applyBorder="1" applyAlignment="1">
      <alignment/>
    </xf>
    <xf numFmtId="4" fontId="19" fillId="0" borderId="20" xfId="0" applyNumberFormat="1" applyFont="1" applyBorder="1" applyAlignment="1">
      <alignment horizontal="center" vertical="center"/>
    </xf>
    <xf numFmtId="0" fontId="19" fillId="0" borderId="0" xfId="0" applyFont="1" applyBorder="1" applyAlignment="1">
      <alignment horizontal="center" vertical="center"/>
    </xf>
    <xf numFmtId="0" fontId="0" fillId="0" borderId="0" xfId="0" applyFont="1" applyAlignment="1">
      <alignment horizontal="center"/>
    </xf>
    <xf numFmtId="4" fontId="0" fillId="0" borderId="0" xfId="0" applyNumberFormat="1" applyFont="1" applyAlignment="1">
      <alignment/>
    </xf>
    <xf numFmtId="0" fontId="6" fillId="51" borderId="30" xfId="95" applyBorder="1" applyAlignment="1">
      <alignment horizontal="center" vertical="center" wrapText="1"/>
    </xf>
    <xf numFmtId="183"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0" fontId="6" fillId="51" borderId="30" xfId="95" applyFont="1" applyBorder="1" applyAlignment="1">
      <alignment horizontal="center" vertical="center" wrapText="1"/>
    </xf>
    <xf numFmtId="183" fontId="6" fillId="51" borderId="20" xfId="95" applyNumberFormat="1" applyFont="1" applyBorder="1" applyAlignment="1">
      <alignment horizontal="center" vertical="center" wrapText="1"/>
    </xf>
    <xf numFmtId="1" fontId="6" fillId="51" borderId="20" xfId="95" applyNumberFormat="1" applyFont="1" applyBorder="1" applyAlignment="1">
      <alignment horizontal="center" vertical="center" wrapText="1"/>
    </xf>
    <xf numFmtId="4" fontId="6" fillId="51" borderId="20" xfId="95" applyNumberFormat="1" applyFont="1" applyBorder="1" applyAlignment="1">
      <alignment horizontal="center" vertical="center" wrapText="1"/>
    </xf>
    <xf numFmtId="0" fontId="6" fillId="51" borderId="31" xfId="95" applyFont="1" applyBorder="1" applyAlignment="1">
      <alignment horizontal="center" vertical="center" wrapText="1"/>
    </xf>
    <xf numFmtId="1" fontId="6" fillId="51" borderId="31" xfId="95" applyNumberFormat="1" applyFont="1" applyBorder="1" applyAlignment="1">
      <alignment horizontal="center" vertical="center" wrapText="1"/>
    </xf>
    <xf numFmtId="4" fontId="6" fillId="51" borderId="31" xfId="95" applyNumberFormat="1" applyFont="1" applyBorder="1" applyAlignment="1">
      <alignment horizontal="center" vertical="center" wrapText="1"/>
    </xf>
    <xf numFmtId="0" fontId="6" fillId="51" borderId="20" xfId="95" applyBorder="1" applyAlignment="1">
      <alignment horizontal="center" vertical="center" wrapText="1"/>
    </xf>
    <xf numFmtId="0" fontId="6" fillId="51" borderId="32" xfId="95" applyBorder="1" applyAlignment="1">
      <alignment horizontal="center" vertical="center" wrapText="1"/>
    </xf>
    <xf numFmtId="0" fontId="6" fillId="51" borderId="20" xfId="95" applyBorder="1" applyAlignment="1">
      <alignment horizontal="center" vertical="center" wrapText="1"/>
    </xf>
    <xf numFmtId="4"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horizontal="center" vertical="center"/>
    </xf>
    <xf numFmtId="0" fontId="6" fillId="49" borderId="20" xfId="79" applyBorder="1" applyAlignment="1">
      <alignment horizontal="center" wrapText="1"/>
    </xf>
    <xf numFmtId="0" fontId="6" fillId="51" borderId="20" xfId="95" applyBorder="1" applyAlignment="1">
      <alignment horizontal="center" vertical="top" wrapText="1"/>
    </xf>
    <xf numFmtId="14" fontId="6" fillId="51" borderId="20" xfId="95" applyNumberFormat="1" applyBorder="1" applyAlignment="1">
      <alignment horizontal="center" vertical="center" wrapText="1"/>
    </xf>
    <xf numFmtId="0" fontId="6" fillId="51" borderId="20" xfId="95" applyBorder="1" applyAlignment="1">
      <alignment/>
    </xf>
    <xf numFmtId="4" fontId="6" fillId="51" borderId="20" xfId="95" applyNumberFormat="1" applyBorder="1" applyAlignment="1">
      <alignment/>
    </xf>
    <xf numFmtId="0" fontId="6" fillId="51" borderId="20" xfId="95" applyBorder="1" applyAlignment="1">
      <alignment horizontal="center" wrapText="1"/>
    </xf>
    <xf numFmtId="4" fontId="6" fillId="51" borderId="20" xfId="95" applyNumberFormat="1" applyBorder="1" applyAlignment="1">
      <alignment horizontal="center"/>
    </xf>
    <xf numFmtId="0" fontId="6" fillId="51" borderId="20" xfId="95" applyBorder="1" applyAlignment="1">
      <alignment horizontal="center" vertical="center" wrapText="1"/>
    </xf>
    <xf numFmtId="4" fontId="6" fillId="51" borderId="20" xfId="95" applyNumberFormat="1" applyBorder="1" applyAlignment="1">
      <alignment horizontal="center" vertical="center" wrapText="1"/>
    </xf>
    <xf numFmtId="1" fontId="6" fillId="51" borderId="31" xfId="95" applyNumberFormat="1" applyBorder="1" applyAlignment="1">
      <alignment horizontal="center" vertical="center" wrapText="1"/>
    </xf>
    <xf numFmtId="1" fontId="6" fillId="51" borderId="30" xfId="95" applyNumberFormat="1" applyBorder="1" applyAlignment="1">
      <alignment horizontal="center" vertical="center" wrapText="1"/>
    </xf>
    <xf numFmtId="0" fontId="6" fillId="51" borderId="31" xfId="95" applyBorder="1" applyAlignment="1">
      <alignment horizontal="center" vertical="center" wrapText="1"/>
    </xf>
    <xf numFmtId="0" fontId="6" fillId="51" borderId="30" xfId="95" applyBorder="1" applyAlignment="1">
      <alignment horizontal="center" vertical="center" wrapText="1"/>
    </xf>
    <xf numFmtId="14" fontId="6" fillId="51" borderId="30" xfId="95" applyNumberFormat="1" applyBorder="1" applyAlignment="1">
      <alignment horizontal="center" vertical="center" wrapText="1"/>
    </xf>
    <xf numFmtId="4" fontId="6" fillId="51" borderId="31" xfId="95" applyNumberFormat="1" applyBorder="1" applyAlignment="1">
      <alignment horizontal="center" vertical="center" wrapText="1"/>
    </xf>
    <xf numFmtId="4" fontId="6" fillId="51" borderId="30" xfId="95" applyNumberFormat="1" applyBorder="1" applyAlignment="1">
      <alignment horizontal="center" vertical="center" wrapText="1"/>
    </xf>
    <xf numFmtId="4" fontId="44" fillId="44" borderId="20" xfId="63" applyNumberFormat="1" applyFont="1" applyBorder="1" applyAlignment="1">
      <alignment horizontal="center" vertical="center" wrapText="1"/>
    </xf>
    <xf numFmtId="0" fontId="44" fillId="44" borderId="20" xfId="63" applyFont="1" applyBorder="1" applyAlignment="1">
      <alignment horizontal="center" vertical="center" wrapText="1"/>
    </xf>
    <xf numFmtId="1" fontId="44" fillId="44" borderId="20" xfId="63" applyNumberFormat="1" applyFont="1" applyBorder="1" applyAlignment="1">
      <alignment horizontal="center" vertical="center" wrapText="1"/>
    </xf>
    <xf numFmtId="4" fontId="44" fillId="44" borderId="20" xfId="63" applyNumberFormat="1" applyFont="1" applyBorder="1" applyAlignment="1">
      <alignment horizontal="center" vertical="center"/>
    </xf>
    <xf numFmtId="2" fontId="44" fillId="44" borderId="20" xfId="63" applyNumberFormat="1" applyFont="1" applyBorder="1" applyAlignment="1">
      <alignment horizontal="center" vertical="center" wrapText="1"/>
    </xf>
    <xf numFmtId="2" fontId="44" fillId="44" borderId="20" xfId="63" applyNumberFormat="1" applyFont="1" applyBorder="1" applyAlignment="1">
      <alignment vertical="center"/>
    </xf>
    <xf numFmtId="1" fontId="44" fillId="44" borderId="20" xfId="63" applyNumberFormat="1" applyFont="1" applyBorder="1" applyAlignment="1">
      <alignment horizontal="center" vertical="center"/>
    </xf>
    <xf numFmtId="4" fontId="44" fillId="44" borderId="20" xfId="63" applyNumberFormat="1" applyFont="1" applyBorder="1" applyAlignment="1">
      <alignment vertical="center"/>
    </xf>
    <xf numFmtId="2" fontId="44" fillId="44" borderId="20" xfId="63" applyNumberFormat="1" applyFont="1" applyBorder="1" applyAlignment="1">
      <alignment vertical="center" wrapText="1"/>
    </xf>
    <xf numFmtId="14" fontId="44" fillId="44" borderId="20" xfId="63" applyNumberFormat="1" applyFont="1" applyBorder="1" applyAlignment="1">
      <alignment horizontal="center" vertical="center" wrapText="1"/>
    </xf>
    <xf numFmtId="1" fontId="44" fillId="44" borderId="20" xfId="63" applyNumberFormat="1" applyFont="1" applyBorder="1" applyAlignment="1">
      <alignment vertical="center"/>
    </xf>
    <xf numFmtId="0" fontId="6" fillId="51" borderId="31" xfId="95" applyBorder="1" applyAlignment="1">
      <alignment horizontal="center" vertical="center" wrapText="1"/>
    </xf>
    <xf numFmtId="1" fontId="6" fillId="51" borderId="31" xfId="95" applyNumberFormat="1" applyBorder="1" applyAlignment="1">
      <alignment horizontal="center" vertical="center" wrapText="1"/>
    </xf>
    <xf numFmtId="2" fontId="6" fillId="51" borderId="20" xfId="95" applyNumberFormat="1" applyBorder="1" applyAlignment="1">
      <alignment horizontal="center" vertical="center" wrapText="1"/>
    </xf>
    <xf numFmtId="1" fontId="6" fillId="51" borderId="31" xfId="95" applyNumberFormat="1" applyBorder="1" applyAlignment="1">
      <alignment horizontal="center" vertical="center"/>
    </xf>
    <xf numFmtId="2" fontId="6" fillId="51" borderId="31" xfId="95" applyNumberFormat="1" applyBorder="1" applyAlignment="1">
      <alignment horizontal="center" vertical="center" wrapText="1"/>
    </xf>
    <xf numFmtId="14" fontId="6" fillId="51" borderId="31" xfId="95" applyNumberFormat="1" applyBorder="1" applyAlignment="1">
      <alignment horizontal="center" vertical="center" wrapText="1"/>
    </xf>
    <xf numFmtId="0" fontId="40" fillId="0" borderId="0" xfId="0" applyFont="1" applyAlignment="1">
      <alignment horizontal="center" vertical="center" wrapText="1"/>
    </xf>
    <xf numFmtId="0" fontId="18" fillId="49" borderId="33" xfId="79" applyFont="1" applyBorder="1" applyAlignment="1">
      <alignment horizontal="center" vertical="center" wrapText="1"/>
    </xf>
    <xf numFmtId="0" fontId="18" fillId="51" borderId="33" xfId="95" applyFont="1" applyBorder="1" applyAlignment="1">
      <alignment horizontal="center" vertical="center" wrapText="1"/>
    </xf>
    <xf numFmtId="0" fontId="18" fillId="0" borderId="34" xfId="0" applyFont="1" applyBorder="1" applyAlignment="1">
      <alignment horizontal="center" vertical="center" wrapText="1"/>
    </xf>
    <xf numFmtId="2" fontId="6" fillId="51" borderId="20" xfId="95" applyNumberFormat="1" applyBorder="1" applyAlignment="1">
      <alignment vertical="center" wrapText="1"/>
    </xf>
    <xf numFmtId="0" fontId="6" fillId="51" borderId="20" xfId="95"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49"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1" fontId="6" fillId="51" borderId="31" xfId="95" applyNumberFormat="1" applyBorder="1" applyAlignment="1">
      <alignment horizontal="center" vertical="center" wrapText="1"/>
    </xf>
    <xf numFmtId="0" fontId="6" fillId="51" borderId="31" xfId="95" applyBorder="1" applyAlignment="1">
      <alignment horizontal="center" vertical="center" wrapText="1"/>
    </xf>
    <xf numFmtId="4" fontId="6" fillId="51" borderId="31" xfId="95" applyNumberFormat="1" applyBorder="1" applyAlignment="1">
      <alignment horizontal="center" vertical="center" wrapText="1"/>
    </xf>
    <xf numFmtId="2" fontId="6" fillId="51" borderId="20" xfId="95" applyNumberFormat="1" applyBorder="1" applyAlignment="1">
      <alignment vertical="center"/>
    </xf>
    <xf numFmtId="49" fontId="6" fillId="51" borderId="31" xfId="95" applyNumberFormat="1" applyBorder="1" applyAlignment="1">
      <alignment horizontal="center" vertical="center" wrapText="1"/>
    </xf>
    <xf numFmtId="0" fontId="6" fillId="51" borderId="20" xfId="95" applyBorder="1" applyAlignment="1">
      <alignment horizontal="center" vertical="center" wrapText="1"/>
    </xf>
    <xf numFmtId="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51" borderId="31" xfId="95" applyBorder="1" applyAlignment="1">
      <alignment horizontal="center" vertical="center" wrapText="1"/>
    </xf>
    <xf numFmtId="1" fontId="6" fillId="51" borderId="31" xfId="95" applyNumberFormat="1" applyBorder="1" applyAlignment="1">
      <alignment horizontal="center" vertical="center" wrapText="1"/>
    </xf>
    <xf numFmtId="0" fontId="6" fillId="51" borderId="20" xfId="95" applyBorder="1" applyAlignment="1">
      <alignment horizontal="center" vertical="center" wrapText="1"/>
    </xf>
    <xf numFmtId="4" fontId="6" fillId="51" borderId="20" xfId="95" applyNumberFormat="1" applyBorder="1" applyAlignment="1">
      <alignment horizontal="center" vertical="center" wrapText="1"/>
    </xf>
    <xf numFmtId="4" fontId="6" fillId="51" borderId="31" xfId="95" applyNumberFormat="1" applyBorder="1" applyAlignment="1">
      <alignment horizontal="center" vertical="center" wrapText="1"/>
    </xf>
    <xf numFmtId="14" fontId="6" fillId="51" borderId="20" xfId="95" applyNumberFormat="1" applyBorder="1" applyAlignment="1">
      <alignment horizontal="center" vertical="center" wrapText="1"/>
    </xf>
    <xf numFmtId="14" fontId="6" fillId="51" borderId="31" xfId="95" applyNumberFormat="1" applyBorder="1" applyAlignment="1">
      <alignment horizontal="center" vertical="center" wrapText="1"/>
    </xf>
    <xf numFmtId="1" fontId="6" fillId="51" borderId="20" xfId="95" applyNumberFormat="1" applyBorder="1" applyAlignment="1">
      <alignment horizontal="center" vertical="center" wrapText="1"/>
    </xf>
    <xf numFmtId="1" fontId="6" fillId="51" borderId="31" xfId="95" applyNumberFormat="1" applyBorder="1" applyAlignment="1">
      <alignment horizontal="center" vertical="center" wrapText="1"/>
    </xf>
    <xf numFmtId="1" fontId="6" fillId="51" borderId="30" xfId="95" applyNumberFormat="1" applyBorder="1" applyAlignment="1">
      <alignment horizontal="center" vertical="center" wrapText="1"/>
    </xf>
    <xf numFmtId="4" fontId="6" fillId="51" borderId="31" xfId="95" applyNumberFormat="1" applyBorder="1" applyAlignment="1">
      <alignment horizontal="center" vertical="center" wrapText="1"/>
    </xf>
    <xf numFmtId="0" fontId="6" fillId="51" borderId="20" xfId="95" applyBorder="1" applyAlignment="1">
      <alignment horizontal="center" vertical="center" wrapText="1"/>
    </xf>
    <xf numFmtId="0" fontId="6" fillId="51" borderId="31" xfId="95" applyBorder="1" applyAlignment="1">
      <alignment horizontal="center" vertical="center" wrapText="1"/>
    </xf>
    <xf numFmtId="4" fontId="6" fillId="51" borderId="30" xfId="95" applyNumberFormat="1" applyBorder="1" applyAlignment="1">
      <alignment horizontal="center" vertical="center"/>
    </xf>
    <xf numFmtId="4" fontId="6" fillId="51" borderId="20" xfId="95" applyNumberFormat="1" applyBorder="1" applyAlignment="1">
      <alignment horizontal="center" vertical="center" wrapText="1"/>
    </xf>
    <xf numFmtId="0" fontId="6" fillId="51" borderId="30" xfId="95" applyBorder="1" applyAlignment="1">
      <alignment horizontal="center" vertical="center" wrapText="1"/>
    </xf>
    <xf numFmtId="1" fontId="6" fillId="51" borderId="20" xfId="95" applyNumberFormat="1" applyBorder="1" applyAlignment="1">
      <alignment horizontal="center" vertical="center" wrapText="1"/>
    </xf>
    <xf numFmtId="183" fontId="6" fillId="51" borderId="30" xfId="95" applyNumberFormat="1" applyBorder="1" applyAlignment="1">
      <alignment horizontal="center" vertical="center" wrapText="1"/>
    </xf>
    <xf numFmtId="0" fontId="6" fillId="51" borderId="20" xfId="95" applyBorder="1" applyAlignment="1">
      <alignment horizontal="center" vertical="center" wrapText="1"/>
    </xf>
    <xf numFmtId="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51" borderId="20" xfId="95" applyBorder="1" applyAlignment="1">
      <alignment horizontal="center" vertical="center" wrapText="1" shrinkToFit="1"/>
    </xf>
    <xf numFmtId="0" fontId="0" fillId="0" borderId="0" xfId="0" applyAlignment="1">
      <alignment vertical="center"/>
    </xf>
    <xf numFmtId="4" fontId="0" fillId="0" borderId="0" xfId="0" applyNumberFormat="1" applyAlignment="1">
      <alignment vertical="center" wrapText="1"/>
    </xf>
    <xf numFmtId="0" fontId="6" fillId="32" borderId="20" xfId="0" applyFont="1" applyFill="1" applyBorder="1" applyAlignment="1">
      <alignment horizontal="center" vertical="center" wrapText="1"/>
    </xf>
    <xf numFmtId="0" fontId="6" fillId="32" borderId="30" xfId="0" applyFont="1" applyFill="1" applyBorder="1" applyAlignment="1">
      <alignment horizontal="center" wrapText="1"/>
    </xf>
    <xf numFmtId="0" fontId="6" fillId="32" borderId="20" xfId="0" applyFont="1" applyFill="1" applyBorder="1" applyAlignment="1">
      <alignment wrapText="1"/>
    </xf>
    <xf numFmtId="0" fontId="6" fillId="51" borderId="20" xfId="95"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18" fillId="32" borderId="35" xfId="0" applyFont="1" applyFill="1" applyBorder="1" applyAlignment="1">
      <alignment horizontal="center" vertical="center" wrapText="1"/>
    </xf>
    <xf numFmtId="1" fontId="6" fillId="51" borderId="31" xfId="95" applyNumberFormat="1" applyBorder="1" applyAlignment="1">
      <alignment horizontal="center" vertical="center" wrapText="1"/>
    </xf>
    <xf numFmtId="4" fontId="6" fillId="51" borderId="31" xfId="95" applyNumberFormat="1" applyBorder="1" applyAlignment="1">
      <alignment horizontal="center" vertical="center" wrapText="1"/>
    </xf>
    <xf numFmtId="0" fontId="6" fillId="51" borderId="31" xfId="95" applyBorder="1" applyAlignment="1">
      <alignment horizontal="center" vertical="center" wrapText="1"/>
    </xf>
    <xf numFmtId="14" fontId="6" fillId="51" borderId="31" xfId="95" applyNumberFormat="1" applyBorder="1" applyAlignment="1">
      <alignment horizontal="center" vertical="center" wrapText="1"/>
    </xf>
    <xf numFmtId="1" fontId="6" fillId="51" borderId="30" xfId="95" applyNumberFormat="1" applyBorder="1" applyAlignment="1">
      <alignment horizontal="center" vertical="center" wrapText="1"/>
    </xf>
    <xf numFmtId="4" fontId="6" fillId="51" borderId="20" xfId="95" applyNumberFormat="1" applyBorder="1" applyAlignment="1">
      <alignment horizontal="center" vertical="center"/>
    </xf>
    <xf numFmtId="0" fontId="6" fillId="51" borderId="20" xfId="95" applyBorder="1" applyAlignment="1">
      <alignment horizontal="center" vertical="center" wrapText="1"/>
    </xf>
    <xf numFmtId="4" fontId="6" fillId="51" borderId="30" xfId="95" applyNumberFormat="1" applyBorder="1" applyAlignment="1">
      <alignment horizontal="center" vertical="center"/>
    </xf>
    <xf numFmtId="49"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14" fontId="6" fillId="51" borderId="20" xfId="95" applyNumberFormat="1" applyBorder="1" applyAlignment="1">
      <alignment horizontal="center" vertical="center" wrapText="1"/>
    </xf>
    <xf numFmtId="2" fontId="6" fillId="51" borderId="20" xfId="95" applyNumberFormat="1" applyBorder="1" applyAlignment="1">
      <alignment horizontal="center" vertical="center" wrapText="1"/>
    </xf>
    <xf numFmtId="4" fontId="6" fillId="51" borderId="20" xfId="95" applyNumberFormat="1" applyBorder="1" applyAlignment="1">
      <alignment horizontal="center" vertical="center"/>
    </xf>
    <xf numFmtId="1" fontId="6" fillId="51" borderId="20" xfId="95" applyNumberFormat="1" applyBorder="1" applyAlignment="1">
      <alignment horizontal="center" vertical="center" wrapText="1"/>
    </xf>
    <xf numFmtId="0" fontId="6" fillId="51" borderId="30" xfId="95" applyBorder="1" applyAlignment="1">
      <alignment horizontal="center" vertical="center" wrapText="1"/>
    </xf>
    <xf numFmtId="2" fontId="6" fillId="51" borderId="30" xfId="95" applyNumberFormat="1" applyBorder="1" applyAlignment="1">
      <alignment horizontal="center" vertical="center" wrapText="1"/>
    </xf>
    <xf numFmtId="4" fontId="6" fillId="51" borderId="20" xfId="95" applyNumberFormat="1" applyBorder="1" applyAlignment="1">
      <alignment horizontal="center" vertical="center" wrapText="1"/>
    </xf>
    <xf numFmtId="1" fontId="6" fillId="51" borderId="30" xfId="95" applyNumberFormat="1" applyBorder="1" applyAlignment="1">
      <alignment horizontal="center" vertical="center" wrapText="1"/>
    </xf>
    <xf numFmtId="0" fontId="6" fillId="51" borderId="20" xfId="95" applyBorder="1" applyAlignment="1">
      <alignment horizontal="center" vertical="center" wrapText="1"/>
    </xf>
    <xf numFmtId="14" fontId="6" fillId="51" borderId="20" xfId="95" applyNumberFormat="1" applyBorder="1" applyAlignment="1">
      <alignment horizontal="center" vertical="center" wrapText="1"/>
    </xf>
    <xf numFmtId="2"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14" fontId="6" fillId="51" borderId="30" xfId="95" applyNumberFormat="1" applyBorder="1" applyAlignment="1">
      <alignment horizontal="center" vertical="center" wrapText="1"/>
    </xf>
    <xf numFmtId="1"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0" fontId="6" fillId="51" borderId="30" xfId="95" applyBorder="1" applyAlignment="1">
      <alignment horizontal="center" vertical="center" wrapText="1"/>
    </xf>
    <xf numFmtId="2" fontId="6" fillId="51" borderId="30" xfId="95" applyNumberFormat="1" applyBorder="1" applyAlignment="1">
      <alignment horizontal="center" vertical="center" wrapText="1"/>
    </xf>
    <xf numFmtId="4" fontId="6" fillId="51" borderId="20" xfId="95" applyNumberFormat="1" applyBorder="1" applyAlignment="1">
      <alignment horizontal="center" vertical="center" wrapText="1"/>
    </xf>
    <xf numFmtId="1" fontId="6" fillId="51" borderId="30" xfId="95" applyNumberFormat="1" applyBorder="1" applyAlignment="1">
      <alignment horizontal="center" vertical="center" wrapText="1"/>
    </xf>
    <xf numFmtId="0" fontId="6" fillId="51" borderId="20" xfId="95" applyBorder="1" applyAlignment="1">
      <alignment horizontal="center" vertical="center" wrapText="1"/>
    </xf>
    <xf numFmtId="2" fontId="6" fillId="51" borderId="20" xfId="95" applyNumberFormat="1" applyBorder="1" applyAlignment="1">
      <alignment horizontal="center" vertical="center" wrapText="1"/>
    </xf>
    <xf numFmtId="1" fontId="6" fillId="51" borderId="30" xfId="95" applyNumberFormat="1" applyBorder="1" applyAlignment="1">
      <alignment horizontal="center" vertical="center"/>
    </xf>
    <xf numFmtId="4" fontId="6" fillId="51" borderId="3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1" fontId="6" fillId="51" borderId="20" xfId="95" applyNumberFormat="1" applyBorder="1" applyAlignment="1">
      <alignment horizontal="center" vertical="center"/>
    </xf>
    <xf numFmtId="0" fontId="6" fillId="51" borderId="20" xfId="95" applyBorder="1" applyAlignment="1">
      <alignment horizontal="center" vertical="center"/>
    </xf>
    <xf numFmtId="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0" fontId="6" fillId="51" borderId="20" xfId="95" applyBorder="1" applyAlignment="1">
      <alignment horizontal="center" vertical="center" wrapText="1"/>
    </xf>
    <xf numFmtId="2" fontId="6" fillId="51" borderId="20" xfId="95" applyNumberFormat="1" applyBorder="1" applyAlignment="1">
      <alignment horizontal="center"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49" borderId="20" xfId="79" applyBorder="1" applyAlignment="1">
      <alignment horizontal="center" vertical="center" wrapText="1"/>
    </xf>
    <xf numFmtId="4" fontId="6" fillId="49" borderId="20" xfId="79" applyNumberFormat="1" applyBorder="1" applyAlignment="1">
      <alignment horizontal="center" vertical="center" wrapText="1"/>
    </xf>
    <xf numFmtId="1" fontId="6" fillId="49" borderId="20" xfId="79" applyNumberFormat="1" applyBorder="1" applyAlignment="1">
      <alignment horizontal="center" vertical="center" wrapText="1"/>
    </xf>
    <xf numFmtId="0" fontId="6" fillId="51" borderId="20" xfId="95" applyBorder="1" applyAlignment="1">
      <alignment horizontal="center" vertical="center" wrapText="1"/>
    </xf>
    <xf numFmtId="2" fontId="6" fillId="51" borderId="20" xfId="95" applyNumberFormat="1" applyBorder="1" applyAlignment="1">
      <alignment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2" fontId="65" fillId="44" borderId="20" xfId="63" applyNumberFormat="1" applyFont="1" applyBorder="1" applyAlignment="1">
      <alignment horizontal="center" vertical="center" wrapText="1"/>
    </xf>
    <xf numFmtId="2" fontId="65" fillId="44" borderId="20" xfId="63" applyNumberFormat="1" applyFont="1" applyBorder="1" applyAlignment="1">
      <alignment vertical="center"/>
    </xf>
    <xf numFmtId="1" fontId="65" fillId="44" borderId="20" xfId="63" applyNumberFormat="1" applyFont="1" applyBorder="1" applyAlignment="1">
      <alignment horizontal="center" vertical="center"/>
    </xf>
    <xf numFmtId="4" fontId="65" fillId="44" borderId="20" xfId="63" applyNumberFormat="1" applyFont="1" applyBorder="1" applyAlignment="1">
      <alignment vertical="center"/>
    </xf>
    <xf numFmtId="1" fontId="65" fillId="44" borderId="20" xfId="63" applyNumberFormat="1" applyFont="1" applyBorder="1" applyAlignment="1">
      <alignment horizontal="center" vertical="center" wrapText="1"/>
    </xf>
    <xf numFmtId="4" fontId="65" fillId="44" borderId="20" xfId="63" applyNumberFormat="1" applyFont="1" applyBorder="1" applyAlignment="1">
      <alignment horizontal="center" vertical="center" wrapText="1"/>
    </xf>
    <xf numFmtId="2" fontId="65" fillId="44" borderId="20" xfId="63" applyNumberFormat="1" applyFont="1" applyBorder="1" applyAlignment="1">
      <alignment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4" fontId="6" fillId="32" borderId="20" xfId="0" applyNumberFormat="1" applyFont="1" applyFill="1" applyBorder="1" applyAlignment="1">
      <alignment wrapText="1"/>
    </xf>
    <xf numFmtId="1" fontId="6" fillId="51" borderId="31" xfId="95" applyNumberFormat="1" applyBorder="1" applyAlignment="1">
      <alignment horizontal="center" vertical="center" wrapText="1"/>
    </xf>
    <xf numFmtId="0" fontId="6" fillId="51" borderId="20" xfId="95" applyBorder="1" applyAlignment="1">
      <alignment horizontal="center" vertical="center" wrapText="1"/>
    </xf>
    <xf numFmtId="0" fontId="6" fillId="51" borderId="31" xfId="95" applyBorder="1" applyAlignment="1">
      <alignment horizontal="center" vertical="center" wrapText="1"/>
    </xf>
    <xf numFmtId="14" fontId="6" fillId="51" borderId="20" xfId="95" applyNumberFormat="1" applyBorder="1" applyAlignment="1">
      <alignment horizontal="center" vertical="center" wrapText="1"/>
    </xf>
    <xf numFmtId="14" fontId="6" fillId="51" borderId="31" xfId="95" applyNumberFormat="1" applyBorder="1" applyAlignment="1">
      <alignment horizontal="center" vertical="center" wrapText="1"/>
    </xf>
    <xf numFmtId="1" fontId="6" fillId="51" borderId="20" xfId="95" applyNumberFormat="1" applyBorder="1" applyAlignment="1">
      <alignment horizontal="center" vertical="center" wrapText="1"/>
    </xf>
    <xf numFmtId="4" fontId="6" fillId="51" borderId="20" xfId="95" applyNumberFormat="1" applyBorder="1" applyAlignment="1">
      <alignment horizontal="center" vertical="center"/>
    </xf>
    <xf numFmtId="0" fontId="6" fillId="51" borderId="20" xfId="95" applyBorder="1" applyAlignment="1">
      <alignment horizontal="center" vertical="center" wrapText="1"/>
    </xf>
    <xf numFmtId="2" fontId="6" fillId="51" borderId="20" xfId="95" applyNumberFormat="1" applyBorder="1" applyAlignment="1">
      <alignment horizontal="center" vertical="center"/>
    </xf>
    <xf numFmtId="2" fontId="6" fillId="51" borderId="20" xfId="95" applyNumberFormat="1" applyBorder="1" applyAlignment="1">
      <alignment vertical="center" wrapText="1"/>
    </xf>
    <xf numFmtId="1" fontId="6" fillId="51" borderId="20" xfId="95" applyNumberFormat="1" applyBorder="1" applyAlignment="1">
      <alignment horizontal="center" vertical="center"/>
    </xf>
    <xf numFmtId="0" fontId="6" fillId="51" borderId="20" xfId="95" applyBorder="1" applyAlignment="1">
      <alignment horizontal="center" vertical="center"/>
    </xf>
    <xf numFmtId="2" fontId="6" fillId="51" borderId="20" xfId="95" applyNumberFormat="1" applyBorder="1" applyAlignment="1">
      <alignment horizontal="center" vertical="center" wrapText="1"/>
    </xf>
    <xf numFmtId="0" fontId="6" fillId="49" borderId="20" xfId="79" applyBorder="1" applyAlignment="1">
      <alignment horizontal="center" vertical="center" wrapText="1"/>
    </xf>
    <xf numFmtId="4" fontId="6" fillId="51" borderId="20" xfId="95" applyNumberFormat="1" applyBorder="1" applyAlignment="1">
      <alignment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0" fontId="0" fillId="0" borderId="36" xfId="0" applyBorder="1" applyAlignment="1">
      <alignment/>
    </xf>
    <xf numFmtId="0" fontId="18" fillId="44" borderId="37" xfId="63" applyFont="1" applyBorder="1" applyAlignment="1">
      <alignment vertical="center" wrapText="1"/>
    </xf>
    <xf numFmtId="0" fontId="18" fillId="32" borderId="37" xfId="0" applyFont="1" applyFill="1" applyBorder="1" applyAlignment="1">
      <alignment horizontal="center" vertical="center" wrapText="1"/>
    </xf>
    <xf numFmtId="0" fontId="0" fillId="0" borderId="38" xfId="0" applyBorder="1" applyAlignment="1">
      <alignment/>
    </xf>
    <xf numFmtId="4" fontId="6" fillId="51" borderId="20" xfId="95" applyNumberFormat="1" applyBorder="1" applyAlignment="1">
      <alignment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1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14" fontId="6" fillId="51" borderId="20" xfId="95" applyNumberFormat="1" applyBorder="1" applyAlignment="1">
      <alignment horizontal="center" vertical="center" wrapText="1"/>
    </xf>
    <xf numFmtId="0" fontId="6" fillId="51" borderId="20" xfId="95" applyBorder="1" applyAlignment="1">
      <alignment vertical="center"/>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1" fontId="6" fillId="51" borderId="20" xfId="95" applyNumberFormat="1" applyBorder="1" applyAlignment="1">
      <alignment horizontal="center" vertical="center" wrapText="1"/>
    </xf>
    <xf numFmtId="4" fontId="6" fillId="51" borderId="20" xfId="95" applyNumberFormat="1" applyBorder="1" applyAlignment="1">
      <alignment vertical="center"/>
    </xf>
    <xf numFmtId="2" fontId="6" fillId="51" borderId="20" xfId="95" applyNumberFormat="1" applyBorder="1" applyAlignment="1">
      <alignment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0" fontId="6" fillId="51" borderId="20" xfId="95" applyBorder="1" applyAlignment="1">
      <alignment horizontal="center" vertical="center"/>
    </xf>
    <xf numFmtId="4" fontId="6" fillId="51" borderId="20" xfId="95" applyNumberFormat="1" applyBorder="1" applyAlignment="1">
      <alignment horizontal="center" vertical="center"/>
    </xf>
    <xf numFmtId="0" fontId="6" fillId="51" borderId="20" xfId="95"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0" fontId="6" fillId="51" borderId="20" xfId="95" applyBorder="1" applyAlignment="1">
      <alignment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0" fontId="6" fillId="49" borderId="20" xfId="79"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2" fontId="6" fillId="51" borderId="20" xfId="95" applyNumberFormat="1" applyBorder="1" applyAlignment="1">
      <alignment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4" fontId="0" fillId="0" borderId="0" xfId="0" applyNumberFormat="1" applyAlignment="1">
      <alignment horizontal="center" vertical="center"/>
    </xf>
    <xf numFmtId="4" fontId="18" fillId="32" borderId="33" xfId="0" applyNumberFormat="1" applyFont="1" applyFill="1" applyBorder="1" applyAlignment="1">
      <alignment horizontal="center" vertical="center" wrapText="1"/>
    </xf>
    <xf numFmtId="4" fontId="6" fillId="56" borderId="39" xfId="75" applyNumberFormat="1" applyFont="1" applyFill="1" applyBorder="1" applyAlignment="1">
      <alignment horizontal="center" vertical="center"/>
      <protection/>
    </xf>
    <xf numFmtId="4" fontId="18" fillId="32" borderId="35" xfId="0" applyNumberFormat="1" applyFont="1" applyFill="1" applyBorder="1" applyAlignment="1">
      <alignment horizontal="center" vertical="center" wrapText="1"/>
    </xf>
    <xf numFmtId="4" fontId="0" fillId="55" borderId="0" xfId="0" applyNumberFormat="1" applyFill="1" applyBorder="1" applyAlignment="1">
      <alignment horizontal="center" vertical="center"/>
    </xf>
    <xf numFmtId="4" fontId="18" fillId="32" borderId="37" xfId="0" applyNumberFormat="1" applyFont="1" applyFill="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0" fontId="6" fillId="20" borderId="30" xfId="0" applyFont="1" applyFill="1" applyBorder="1" applyAlignment="1">
      <alignment horizontal="center" vertical="center" wrapText="1"/>
    </xf>
    <xf numFmtId="4" fontId="6" fillId="20" borderId="30" xfId="0" applyNumberFormat="1" applyFont="1" applyFill="1" applyBorder="1" applyAlignment="1">
      <alignment horizontal="center" vertical="center" wrapText="1"/>
    </xf>
    <xf numFmtId="0" fontId="6" fillId="20" borderId="20" xfId="0" applyFont="1" applyFill="1" applyBorder="1" applyAlignment="1">
      <alignment horizontal="center" vertical="center" wrapText="1"/>
    </xf>
    <xf numFmtId="4" fontId="6" fillId="20" borderId="20" xfId="0" applyNumberFormat="1" applyFont="1" applyFill="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2"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4" fontId="6" fillId="51" borderId="31" xfId="95" applyNumberFormat="1" applyBorder="1" applyAlignment="1">
      <alignment horizontal="center" vertical="center"/>
    </xf>
    <xf numFmtId="4" fontId="6" fillId="51" borderId="30" xfId="95" applyNumberFormat="1" applyBorder="1" applyAlignment="1">
      <alignment horizontal="center" vertical="center"/>
    </xf>
    <xf numFmtId="4" fontId="6" fillId="51" borderId="31" xfId="95" applyNumberFormat="1" applyBorder="1" applyAlignment="1">
      <alignment horizontal="center" vertical="center" wrapText="1"/>
    </xf>
    <xf numFmtId="4" fontId="6" fillId="56" borderId="20" xfId="0" applyNumberFormat="1" applyFont="1" applyFill="1" applyBorder="1" applyAlignment="1">
      <alignment horizontal="center" vertical="center"/>
    </xf>
    <xf numFmtId="4" fontId="6" fillId="51" borderId="30" xfId="95" applyNumberFormat="1" applyBorder="1" applyAlignment="1">
      <alignment horizontal="center" vertical="center" wrapText="1"/>
    </xf>
    <xf numFmtId="4" fontId="44" fillId="44" borderId="20" xfId="63" applyNumberFormat="1" applyFont="1" applyBorder="1" applyAlignment="1">
      <alignment horizontal="center" vertical="center"/>
    </xf>
    <xf numFmtId="4" fontId="65" fillId="44" borderId="20" xfId="63" applyNumberFormat="1" applyFont="1" applyBorder="1" applyAlignment="1">
      <alignment horizontal="center" vertical="center"/>
    </xf>
    <xf numFmtId="4" fontId="6" fillId="56" borderId="20" xfId="79" applyNumberFormat="1" applyFont="1" applyFill="1" applyBorder="1" applyAlignment="1">
      <alignment horizontal="center" vertical="center" wrapText="1"/>
    </xf>
    <xf numFmtId="2" fontId="6" fillId="51" borderId="0" xfId="95" applyNumberFormat="1" applyAlignment="1">
      <alignment vertical="center"/>
    </xf>
    <xf numFmtId="4"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4" fontId="6" fillId="51" borderId="20" xfId="95" applyNumberFormat="1" applyBorder="1" applyAlignment="1">
      <alignment horizontal="center" vertical="center"/>
    </xf>
    <xf numFmtId="1" fontId="6" fillId="51" borderId="30" xfId="95" applyNumberFormat="1" applyBorder="1" applyAlignment="1">
      <alignment horizontal="center" vertical="center" wrapText="1"/>
    </xf>
    <xf numFmtId="0" fontId="6" fillId="51" borderId="30" xfId="95"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2" fontId="6" fillId="51" borderId="30" xfId="95" applyNumberFormat="1" applyBorder="1" applyAlignment="1">
      <alignment horizontal="center" vertical="center" wrapText="1"/>
    </xf>
    <xf numFmtId="4" fontId="6" fillId="51" borderId="30" xfId="95" applyNumberFormat="1" applyBorder="1" applyAlignment="1">
      <alignment horizontal="center" vertical="center" wrapText="1"/>
    </xf>
    <xf numFmtId="14" fontId="6" fillId="51" borderId="30" xfId="95" applyNumberFormat="1" applyBorder="1" applyAlignment="1">
      <alignment horizontal="center" vertical="center" wrapText="1"/>
    </xf>
    <xf numFmtId="1" fontId="6" fillId="51" borderId="30" xfId="95" applyNumberFormat="1" applyBorder="1" applyAlignment="1">
      <alignment horizontal="center" vertical="center" wrapText="1"/>
    </xf>
    <xf numFmtId="0" fontId="6" fillId="51" borderId="30" xfId="95" applyBorder="1" applyAlignment="1">
      <alignment horizontal="center" vertical="center" wrapText="1"/>
    </xf>
    <xf numFmtId="4" fontId="6" fillId="51" borderId="30" xfId="95" applyNumberFormat="1" applyBorder="1" applyAlignment="1">
      <alignment horizontal="center" vertical="center"/>
    </xf>
    <xf numFmtId="4" fontId="6" fillId="51" borderId="30" xfId="95" applyNumberFormat="1" applyBorder="1" applyAlignment="1">
      <alignment horizontal="center" vertical="center" wrapText="1"/>
    </xf>
    <xf numFmtId="14" fontId="6" fillId="51" borderId="30" xfId="95" applyNumberFormat="1" applyBorder="1" applyAlignment="1">
      <alignment horizontal="center" vertical="center" wrapText="1"/>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2" fontId="6" fillId="51" borderId="20" xfId="95" applyNumberFormat="1" applyBorder="1" applyAlignment="1">
      <alignment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4" fontId="6" fillId="51" borderId="20" xfId="95" applyNumberFormat="1" applyBorder="1" applyAlignment="1">
      <alignment horizontal="center" vertical="center"/>
    </xf>
    <xf numFmtId="2" fontId="6" fillId="51" borderId="20" xfId="95" applyNumberFormat="1" applyBorder="1" applyAlignment="1">
      <alignment horizontal="center"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4"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0" fontId="6" fillId="51" borderId="31" xfId="95" applyBorder="1" applyAlignment="1">
      <alignment horizontal="center" vertical="center" wrapText="1"/>
    </xf>
    <xf numFmtId="4" fontId="6" fillId="51" borderId="20" xfId="95" applyNumberFormat="1" applyBorder="1" applyAlignment="1">
      <alignment horizontal="center" vertical="center" wrapText="1"/>
    </xf>
    <xf numFmtId="1" fontId="6" fillId="51" borderId="31" xfId="95" applyNumberFormat="1" applyBorder="1" applyAlignment="1">
      <alignment horizontal="center" vertical="center" wrapText="1"/>
    </xf>
    <xf numFmtId="4" fontId="6" fillId="51" borderId="31" xfId="95" applyNumberFormat="1" applyBorder="1" applyAlignment="1">
      <alignment horizontal="center" vertical="center" wrapText="1"/>
    </xf>
    <xf numFmtId="0" fontId="6" fillId="51" borderId="20" xfId="95" applyBorder="1" applyAlignment="1">
      <alignment horizontal="center" vertical="center" wrapText="1"/>
    </xf>
    <xf numFmtId="14" fontId="6" fillId="51" borderId="20" xfId="95" applyNumberFormat="1" applyBorder="1" applyAlignment="1">
      <alignment horizontal="center" vertical="center" wrapText="1"/>
    </xf>
    <xf numFmtId="14" fontId="6" fillId="51" borderId="31" xfId="95" applyNumberFormat="1" applyBorder="1" applyAlignment="1">
      <alignment horizontal="center" vertical="center" wrapText="1"/>
    </xf>
    <xf numFmtId="1"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0" fontId="6" fillId="51" borderId="20" xfId="95" applyBorder="1" applyAlignment="1">
      <alignment horizontal="center" vertical="center" wrapText="1"/>
    </xf>
    <xf numFmtId="2" fontId="6" fillId="51" borderId="20" xfId="95" applyNumberFormat="1" applyBorder="1" applyAlignment="1">
      <alignment horizontal="center"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2" fontId="6" fillId="51" borderId="0" xfId="95" applyNumberFormat="1" applyAlignment="1">
      <alignment horizontal="justify" vertical="center"/>
    </xf>
    <xf numFmtId="2" fontId="6" fillId="51" borderId="0" xfId="95" applyNumberFormat="1" applyAlignment="1">
      <alignment horizontal="center" vertical="center"/>
    </xf>
    <xf numFmtId="4" fontId="6" fillId="51" borderId="20" xfId="95" applyNumberFormat="1" applyBorder="1" applyAlignment="1">
      <alignment horizontal="center" vertical="center"/>
    </xf>
    <xf numFmtId="2" fontId="6" fillId="51" borderId="20" xfId="95" applyNumberFormat="1" applyBorder="1" applyAlignment="1">
      <alignment horizontal="center"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4" fontId="6" fillId="32" borderId="20" xfId="0" applyNumberFormat="1" applyFont="1" applyFill="1" applyBorder="1" applyAlignment="1">
      <alignment horizontal="right" wrapText="1"/>
    </xf>
    <xf numFmtId="4" fontId="6" fillId="49" borderId="20" xfId="79" applyNumberFormat="1" applyBorder="1" applyAlignment="1">
      <alignment horizontal="right" vertical="center" wrapText="1"/>
    </xf>
    <xf numFmtId="4" fontId="6" fillId="49" borderId="20" xfId="79" applyNumberFormat="1" applyBorder="1" applyAlignment="1">
      <alignment horizontal="right" wrapText="1"/>
    </xf>
    <xf numFmtId="4" fontId="0" fillId="0" borderId="0" xfId="0" applyNumberFormat="1" applyAlignment="1">
      <alignment horizontal="right"/>
    </xf>
    <xf numFmtId="4" fontId="12" fillId="16" borderId="20" xfId="29" applyNumberFormat="1" applyFont="1" applyBorder="1" applyAlignment="1">
      <alignment horizontal="right" vertical="center"/>
    </xf>
    <xf numFmtId="0" fontId="6" fillId="44" borderId="20" xfId="0" applyFont="1" applyFill="1" applyBorder="1" applyAlignment="1">
      <alignment horizontal="center" vertical="center" wrapText="1"/>
    </xf>
    <xf numFmtId="0" fontId="6" fillId="44" borderId="20" xfId="0" applyFont="1" applyFill="1" applyBorder="1" applyAlignment="1">
      <alignment wrapText="1"/>
    </xf>
    <xf numFmtId="4" fontId="6" fillId="44" borderId="20" xfId="0" applyNumberFormat="1" applyFont="1" applyFill="1" applyBorder="1" applyAlignment="1">
      <alignment horizontal="right" wrapText="1"/>
    </xf>
    <xf numFmtId="0" fontId="6" fillId="49" borderId="20" xfId="79" applyBorder="1" applyAlignment="1">
      <alignment horizontal="center" vertical="center" wrapText="1"/>
    </xf>
    <xf numFmtId="0" fontId="6" fillId="49" borderId="20" xfId="79" applyBorder="1" applyAlignment="1">
      <alignment horizontal="center" vertical="center"/>
    </xf>
    <xf numFmtId="4" fontId="6" fillId="51" borderId="20" xfId="95" applyNumberFormat="1" applyBorder="1" applyAlignment="1">
      <alignment horizontal="center" vertical="center"/>
    </xf>
    <xf numFmtId="1" fontId="6" fillId="51" borderId="30" xfId="95" applyNumberFormat="1" applyBorder="1" applyAlignment="1">
      <alignment horizontal="center" vertical="center" wrapText="1"/>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0" fontId="6" fillId="51" borderId="20" xfId="95" applyBorder="1" applyAlignment="1">
      <alignment horizontal="center" vertical="center" wrapText="1"/>
    </xf>
    <xf numFmtId="2" fontId="6" fillId="51" borderId="20" xfId="95" applyNumberFormat="1" applyBorder="1" applyAlignment="1">
      <alignment horizontal="center" vertical="center"/>
    </xf>
    <xf numFmtId="0" fontId="6" fillId="51" borderId="30" xfId="95"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4" fontId="6" fillId="51" borderId="30" xfId="95" applyNumberFormat="1" applyBorder="1" applyAlignment="1">
      <alignment horizontal="center" vertical="center" wrapText="1"/>
    </xf>
    <xf numFmtId="14" fontId="6" fillId="51" borderId="3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49" borderId="20" xfId="79" applyBorder="1" applyAlignment="1">
      <alignment horizontal="center" vertical="center" wrapText="1"/>
    </xf>
    <xf numFmtId="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49" borderId="20" xfId="79" applyBorder="1" applyAlignment="1">
      <alignment horizontal="center" vertical="center" wrapText="1"/>
    </xf>
    <xf numFmtId="0" fontId="6" fillId="49" borderId="20" xfId="79" applyBorder="1" applyAlignment="1">
      <alignment vertical="center" wrapText="1"/>
    </xf>
    <xf numFmtId="4" fontId="7" fillId="48" borderId="20" xfId="59" applyNumberFormat="1" applyFont="1" applyFill="1" applyBorder="1" applyAlignment="1">
      <alignment vertical="center" wrapText="1"/>
    </xf>
    <xf numFmtId="0" fontId="6" fillId="49" borderId="20" xfId="79" applyBorder="1" applyAlignment="1">
      <alignment horizontal="center" vertical="center" wrapText="1"/>
    </xf>
    <xf numFmtId="0" fontId="6" fillId="32" borderId="20" xfId="0" applyFont="1" applyFill="1" applyBorder="1" applyAlignment="1">
      <alignment horizontal="center" wrapText="1"/>
    </xf>
    <xf numFmtId="0" fontId="6" fillId="51" borderId="20" xfId="95" applyBorder="1" applyAlignment="1">
      <alignment horizontal="center" vertical="center"/>
    </xf>
    <xf numFmtId="4" fontId="6" fillId="51" borderId="20" xfId="95" applyNumberFormat="1" applyBorder="1" applyAlignment="1">
      <alignment horizontal="center" vertical="center"/>
    </xf>
    <xf numFmtId="0" fontId="6" fillId="51" borderId="20" xfId="95"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1" fontId="6" fillId="51" borderId="20" xfId="95" applyNumberFormat="1" applyBorder="1" applyAlignment="1">
      <alignment horizontal="center" vertical="center"/>
    </xf>
    <xf numFmtId="2"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2" fontId="6" fillId="51" borderId="20" xfId="95" applyNumberFormat="1" applyBorder="1" applyAlignment="1">
      <alignment horizontal="center" vertical="center" wrapText="1"/>
    </xf>
    <xf numFmtId="0" fontId="44" fillId="44" borderId="20" xfId="63" applyFont="1" applyBorder="1" applyAlignment="1">
      <alignment horizontal="center" vertical="center" wrapText="1"/>
    </xf>
    <xf numFmtId="1" fontId="6" fillId="51" borderId="20" xfId="95" applyNumberFormat="1" applyBorder="1" applyAlignment="1">
      <alignment horizontal="center" vertical="center" wrapText="1"/>
    </xf>
    <xf numFmtId="0" fontId="44" fillId="44" borderId="20" xfId="63" applyFont="1" applyBorder="1" applyAlignment="1">
      <alignment wrapText="1"/>
    </xf>
    <xf numFmtId="4" fontId="44" fillId="44" borderId="20" xfId="63" applyNumberFormat="1" applyFont="1" applyBorder="1" applyAlignment="1">
      <alignment horizontal="right" wrapText="1"/>
    </xf>
    <xf numFmtId="171" fontId="6" fillId="51" borderId="20" xfId="95" applyNumberFormat="1" applyBorder="1" applyAlignment="1">
      <alignment horizontal="center" vertical="center" wrapText="1"/>
    </xf>
    <xf numFmtId="4" fontId="6" fillId="51" borderId="20" xfId="95" applyNumberFormat="1" applyBorder="1" applyAlignment="1">
      <alignment horizontal="center" vertical="center" wrapText="1"/>
    </xf>
    <xf numFmtId="4" fontId="6" fillId="51" borderId="20" xfId="95" applyNumberFormat="1" applyBorder="1" applyAlignment="1">
      <alignment horizontal="center" vertical="center"/>
    </xf>
    <xf numFmtId="4" fontId="6" fillId="51" borderId="31" xfId="95" applyNumberFormat="1" applyBorder="1" applyAlignment="1">
      <alignment horizontal="center" vertical="center" wrapText="1"/>
    </xf>
    <xf numFmtId="4" fontId="6" fillId="51" borderId="40" xfId="95" applyNumberFormat="1" applyBorder="1" applyAlignment="1">
      <alignment horizontal="center" vertical="center" wrapText="1"/>
    </xf>
    <xf numFmtId="4" fontId="6" fillId="51" borderId="31" xfId="95" applyNumberFormat="1" applyBorder="1" applyAlignment="1">
      <alignment horizontal="center" vertical="center"/>
    </xf>
    <xf numFmtId="4" fontId="6" fillId="51" borderId="40" xfId="95" applyNumberFormat="1" applyBorder="1" applyAlignment="1">
      <alignment horizontal="center" vertical="center"/>
    </xf>
    <xf numFmtId="4" fontId="6" fillId="51" borderId="30" xfId="95" applyNumberFormat="1" applyBorder="1" applyAlignment="1">
      <alignment horizontal="center" vertical="center"/>
    </xf>
    <xf numFmtId="4" fontId="6" fillId="56" borderId="31" xfId="0" applyNumberFormat="1" applyFont="1" applyFill="1" applyBorder="1" applyAlignment="1">
      <alignment horizontal="center" vertical="center"/>
    </xf>
    <xf numFmtId="4" fontId="6" fillId="56" borderId="40" xfId="0" applyNumberFormat="1" applyFont="1" applyFill="1" applyBorder="1" applyAlignment="1">
      <alignment horizontal="center" vertical="center"/>
    </xf>
    <xf numFmtId="4" fontId="6" fillId="56" borderId="30" xfId="0" applyNumberFormat="1" applyFont="1" applyFill="1" applyBorder="1" applyAlignment="1">
      <alignment horizontal="center" vertical="center"/>
    </xf>
    <xf numFmtId="4" fontId="6" fillId="51" borderId="30" xfId="95" applyNumberFormat="1" applyBorder="1" applyAlignment="1">
      <alignment horizontal="center" vertical="center" wrapText="1"/>
    </xf>
    <xf numFmtId="4" fontId="6" fillId="51" borderId="40" xfId="95" applyNumberFormat="1" applyBorder="1" applyAlignment="1">
      <alignment horizontal="center" vertical="center"/>
    </xf>
    <xf numFmtId="4" fontId="6" fillId="56" borderId="31" xfId="79" applyNumberFormat="1" applyFont="1" applyFill="1" applyBorder="1" applyAlignment="1">
      <alignment horizontal="center" vertical="center" wrapText="1"/>
    </xf>
    <xf numFmtId="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4" fontId="6" fillId="51" borderId="31" xfId="95" applyNumberFormat="1" applyBorder="1" applyAlignment="1">
      <alignment horizontal="center" vertical="center"/>
    </xf>
    <xf numFmtId="4" fontId="6" fillId="51" borderId="30" xfId="95" applyNumberFormat="1" applyBorder="1" applyAlignment="1">
      <alignment horizontal="center" vertical="center"/>
    </xf>
    <xf numFmtId="4" fontId="6" fillId="56" borderId="30" xfId="0" applyNumberFormat="1" applyFont="1" applyFill="1" applyBorder="1" applyAlignment="1">
      <alignment horizontal="center" vertical="center"/>
    </xf>
    <xf numFmtId="4" fontId="6" fillId="51" borderId="31" xfId="95" applyNumberFormat="1" applyBorder="1" applyAlignment="1">
      <alignment horizontal="center" vertical="center" wrapText="1"/>
    </xf>
    <xf numFmtId="4" fontId="6" fillId="51" borderId="40" xfId="95" applyNumberFormat="1" applyBorder="1" applyAlignment="1">
      <alignment horizontal="center" vertical="center" wrapText="1"/>
    </xf>
    <xf numFmtId="4" fontId="6" fillId="51" borderId="30" xfId="95" applyNumberFormat="1" applyBorder="1" applyAlignment="1">
      <alignment horizontal="center" vertical="center" wrapText="1"/>
    </xf>
    <xf numFmtId="4" fontId="44" fillId="44" borderId="20" xfId="63" applyNumberFormat="1" applyFont="1" applyBorder="1" applyAlignment="1">
      <alignment horizontal="center" vertical="center" wrapText="1"/>
    </xf>
    <xf numFmtId="4" fontId="6" fillId="51" borderId="30" xfId="95" applyNumberFormat="1" applyBorder="1" applyAlignment="1">
      <alignment vertical="center"/>
    </xf>
    <xf numFmtId="4" fontId="6" fillId="51" borderId="31" xfId="95" applyNumberFormat="1" applyBorder="1" applyAlignment="1">
      <alignment vertical="center"/>
    </xf>
    <xf numFmtId="4" fontId="6" fillId="51" borderId="40" xfId="95" applyNumberFormat="1" applyBorder="1" applyAlignment="1">
      <alignment vertical="center"/>
    </xf>
    <xf numFmtId="4" fontId="6" fillId="56" borderId="31" xfId="79" applyNumberFormat="1" applyFont="1" applyFill="1" applyBorder="1" applyAlignment="1">
      <alignment vertical="center"/>
    </xf>
    <xf numFmtId="4" fontId="6" fillId="56" borderId="40" xfId="79" applyNumberFormat="1" applyFont="1" applyFill="1" applyBorder="1" applyAlignment="1">
      <alignment vertical="center"/>
    </xf>
    <xf numFmtId="4" fontId="6" fillId="56" borderId="30" xfId="79" applyNumberFormat="1" applyFont="1" applyFill="1" applyBorder="1" applyAlignment="1">
      <alignment vertical="center"/>
    </xf>
    <xf numFmtId="4" fontId="44" fillId="44" borderId="31" xfId="63" applyNumberFormat="1" applyFont="1" applyBorder="1" applyAlignment="1">
      <alignment horizontal="center" vertical="center"/>
    </xf>
    <xf numFmtId="4" fontId="44" fillId="44" borderId="40" xfId="63" applyNumberFormat="1" applyFont="1" applyBorder="1" applyAlignment="1">
      <alignment horizontal="center" vertical="center"/>
    </xf>
    <xf numFmtId="4" fontId="44" fillId="44" borderId="30" xfId="63" applyNumberFormat="1" applyFont="1" applyBorder="1" applyAlignment="1">
      <alignment vertical="center"/>
    </xf>
    <xf numFmtId="4" fontId="44" fillId="44" borderId="31" xfId="63" applyNumberFormat="1" applyFont="1" applyBorder="1" applyAlignment="1">
      <alignment vertical="center"/>
    </xf>
    <xf numFmtId="4" fontId="44" fillId="44" borderId="40" xfId="63" applyNumberFormat="1" applyFont="1" applyBorder="1" applyAlignment="1">
      <alignment vertical="center"/>
    </xf>
    <xf numFmtId="0" fontId="6" fillId="51" borderId="30" xfId="95" applyBorder="1" applyAlignment="1">
      <alignment horizontal="center" vertical="center" wrapText="1"/>
    </xf>
    <xf numFmtId="4" fontId="6" fillId="51" borderId="20" xfId="95" applyNumberFormat="1" applyBorder="1" applyAlignment="1">
      <alignment horizontal="center" vertical="center" wrapText="1"/>
    </xf>
    <xf numFmtId="0" fontId="6" fillId="51" borderId="20" xfId="95" applyBorder="1" applyAlignment="1">
      <alignment horizontal="center" vertical="center"/>
    </xf>
    <xf numFmtId="4" fontId="6" fillId="51" borderId="20" xfId="95" applyNumberFormat="1" applyBorder="1" applyAlignment="1">
      <alignment horizontal="center" vertical="center"/>
    </xf>
    <xf numFmtId="1" fontId="6" fillId="51" borderId="30" xfId="95" applyNumberFormat="1" applyBorder="1" applyAlignment="1">
      <alignment horizontal="center" vertical="center" wrapText="1"/>
    </xf>
    <xf numFmtId="4" fontId="6" fillId="51" borderId="31" xfId="95" applyNumberFormat="1" applyBorder="1" applyAlignment="1">
      <alignment horizontal="center" vertical="center" wrapText="1"/>
    </xf>
    <xf numFmtId="4" fontId="6" fillId="51" borderId="40" xfId="95" applyNumberFormat="1" applyBorder="1" applyAlignment="1">
      <alignment horizontal="center" vertical="center" wrapText="1"/>
    </xf>
    <xf numFmtId="4" fontId="6" fillId="51" borderId="31" xfId="95" applyNumberFormat="1" applyBorder="1" applyAlignment="1">
      <alignment horizontal="center" vertical="center"/>
    </xf>
    <xf numFmtId="4" fontId="6" fillId="51" borderId="40" xfId="95" applyNumberFormat="1" applyBorder="1" applyAlignment="1">
      <alignment horizontal="center" vertical="center"/>
    </xf>
    <xf numFmtId="4" fontId="6" fillId="51" borderId="30" xfId="95" applyNumberFormat="1" applyBorder="1" applyAlignment="1">
      <alignment horizontal="center" vertical="center"/>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4" fontId="6" fillId="51" borderId="30" xfId="95" applyNumberFormat="1" applyBorder="1" applyAlignment="1">
      <alignment horizontal="center" vertical="center" wrapText="1"/>
    </xf>
    <xf numFmtId="14" fontId="6" fillId="51" borderId="30" xfId="95" applyNumberFormat="1" applyBorder="1" applyAlignment="1">
      <alignment horizontal="center" vertical="center" wrapText="1"/>
    </xf>
    <xf numFmtId="4" fontId="44" fillId="44" borderId="20" xfId="63" applyNumberFormat="1" applyFont="1" applyBorder="1" applyAlignment="1">
      <alignment horizontal="center" vertical="center" wrapText="1"/>
    </xf>
    <xf numFmtId="0" fontId="44" fillId="44" borderId="20" xfId="63" applyFont="1" applyBorder="1" applyAlignment="1">
      <alignment/>
    </xf>
    <xf numFmtId="4" fontId="65" fillId="44" borderId="31" xfId="63" applyNumberFormat="1" applyFont="1" applyBorder="1" applyAlignment="1">
      <alignment horizontal="center" vertical="center"/>
    </xf>
    <xf numFmtId="4" fontId="65" fillId="44" borderId="40" xfId="63" applyNumberFormat="1" applyFont="1" applyBorder="1" applyAlignment="1">
      <alignment horizontal="center" vertical="center"/>
    </xf>
    <xf numFmtId="4" fontId="65" fillId="44" borderId="30" xfId="63" applyNumberFormat="1" applyFont="1" applyBorder="1" applyAlignment="1">
      <alignment horizontal="center" vertical="center"/>
    </xf>
    <xf numFmtId="4" fontId="44" fillId="44" borderId="30" xfId="63" applyNumberFormat="1" applyFont="1" applyBorder="1" applyAlignment="1">
      <alignment horizontal="center" vertical="center"/>
    </xf>
    <xf numFmtId="4" fontId="65" fillId="44" borderId="31" xfId="63" applyNumberFormat="1" applyFont="1" applyBorder="1" applyAlignment="1">
      <alignment horizontal="center" vertical="center" wrapText="1"/>
    </xf>
    <xf numFmtId="4" fontId="65" fillId="44" borderId="40" xfId="63" applyNumberFormat="1" applyFont="1" applyBorder="1" applyAlignment="1">
      <alignment horizontal="center" vertical="center" wrapText="1"/>
    </xf>
    <xf numFmtId="4" fontId="65" fillId="44" borderId="30" xfId="63" applyNumberFormat="1" applyFont="1" applyBorder="1" applyAlignment="1">
      <alignment vertical="center"/>
    </xf>
    <xf numFmtId="4" fontId="65" fillId="44" borderId="31" xfId="63" applyNumberFormat="1" applyFont="1" applyBorder="1" applyAlignment="1">
      <alignment vertical="center"/>
    </xf>
    <xf numFmtId="4" fontId="65" fillId="44" borderId="40" xfId="63" applyNumberFormat="1" applyFont="1" applyBorder="1" applyAlignment="1">
      <alignment vertical="center"/>
    </xf>
    <xf numFmtId="4" fontId="6" fillId="51" borderId="40" xfId="95" applyNumberFormat="1" applyBorder="1" applyAlignment="1">
      <alignment horizontal="center" vertical="center"/>
    </xf>
    <xf numFmtId="4" fontId="6" fillId="56" borderId="31" xfId="79" applyNumberFormat="1" applyFont="1" applyFill="1" applyBorder="1" applyAlignment="1">
      <alignment horizontal="center" vertical="center" wrapText="1"/>
    </xf>
    <xf numFmtId="4" fontId="6" fillId="51" borderId="20" xfId="95" applyNumberFormat="1" applyBorder="1" applyAlignment="1">
      <alignment horizontal="center" vertical="center"/>
    </xf>
    <xf numFmtId="1" fontId="6" fillId="51" borderId="30" xfId="95" applyNumberFormat="1" applyBorder="1" applyAlignment="1">
      <alignment horizontal="center" vertical="center" wrapText="1"/>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1" fontId="6" fillId="51" borderId="30" xfId="95" applyNumberFormat="1" applyBorder="1" applyAlignment="1">
      <alignment horizontal="center" vertical="center"/>
    </xf>
    <xf numFmtId="0" fontId="6" fillId="51" borderId="20" xfId="95" applyBorder="1" applyAlignment="1">
      <alignment horizontal="center" vertical="center" wrapText="1"/>
    </xf>
    <xf numFmtId="2" fontId="6" fillId="51" borderId="20" xfId="95" applyNumberFormat="1" applyBorder="1" applyAlignment="1">
      <alignment horizontal="center" vertical="center"/>
    </xf>
    <xf numFmtId="2" fontId="6" fillId="51" borderId="20" xfId="95" applyNumberFormat="1" applyBorder="1" applyAlignment="1">
      <alignment vertical="center" wrapText="1"/>
    </xf>
    <xf numFmtId="1" fontId="6" fillId="51" borderId="20" xfId="95" applyNumberFormat="1" applyBorder="1" applyAlignment="1">
      <alignment horizontal="center" vertical="center"/>
    </xf>
    <xf numFmtId="0" fontId="6" fillId="51" borderId="20" xfId="95" applyBorder="1" applyAlignment="1">
      <alignment horizontal="center" vertical="center"/>
    </xf>
    <xf numFmtId="4" fontId="6" fillId="51" borderId="31" xfId="95" applyNumberFormat="1" applyBorder="1" applyAlignment="1">
      <alignment horizontal="center" vertical="center"/>
    </xf>
    <xf numFmtId="4" fontId="6" fillId="51" borderId="30" xfId="95" applyNumberFormat="1" applyBorder="1" applyAlignment="1">
      <alignment horizontal="center" vertical="center"/>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14" fontId="6" fillId="51" borderId="20" xfId="95" applyNumberFormat="1" applyBorder="1" applyAlignment="1">
      <alignment horizontal="center" vertical="center"/>
    </xf>
    <xf numFmtId="4" fontId="6" fillId="56" borderId="30" xfId="0" applyNumberFormat="1" applyFont="1" applyFill="1" applyBorder="1" applyAlignment="1">
      <alignment horizontal="center" vertical="center"/>
    </xf>
    <xf numFmtId="4" fontId="6" fillId="51" borderId="31" xfId="95" applyNumberFormat="1" applyBorder="1" applyAlignment="1">
      <alignment horizontal="center" vertical="center" wrapText="1"/>
    </xf>
    <xf numFmtId="4" fontId="6" fillId="51" borderId="40" xfId="95" applyNumberFormat="1" applyBorder="1" applyAlignment="1">
      <alignment horizontal="center" vertical="center" wrapText="1"/>
    </xf>
    <xf numFmtId="2" fontId="6" fillId="51" borderId="30" xfId="95" applyNumberFormat="1" applyBorder="1" applyAlignment="1">
      <alignment horizontal="center" vertical="center" wrapText="1"/>
    </xf>
    <xf numFmtId="2" fontId="6" fillId="51" borderId="30" xfId="95" applyNumberFormat="1" applyBorder="1" applyAlignment="1">
      <alignment horizontal="center" vertical="center"/>
    </xf>
    <xf numFmtId="4" fontId="6" fillId="51" borderId="30" xfId="95" applyNumberFormat="1" applyBorder="1" applyAlignment="1">
      <alignment horizontal="center" vertical="center" wrapText="1"/>
    </xf>
    <xf numFmtId="4" fontId="44" fillId="44" borderId="20" xfId="63" applyNumberFormat="1" applyFont="1" applyBorder="1" applyAlignment="1">
      <alignment horizontal="center" vertical="center" wrapText="1"/>
    </xf>
    <xf numFmtId="4" fontId="6" fillId="49" borderId="20" xfId="79" applyNumberFormat="1" applyBorder="1" applyAlignment="1">
      <alignment horizontal="center" vertical="center" wrapText="1"/>
    </xf>
    <xf numFmtId="1" fontId="6" fillId="51" borderId="20" xfId="95" applyNumberFormat="1" applyBorder="1" applyAlignment="1">
      <alignment horizontal="center" vertical="center" wrapText="1"/>
    </xf>
    <xf numFmtId="0" fontId="6" fillId="49" borderId="20" xfId="79" applyBorder="1" applyAlignment="1">
      <alignment horizontal="center" vertical="center" wrapText="1"/>
    </xf>
    <xf numFmtId="4" fontId="65" fillId="44" borderId="20" xfId="63" applyNumberFormat="1" applyFont="1" applyBorder="1" applyAlignment="1">
      <alignment horizontal="center" vertical="center" wrapText="1"/>
    </xf>
    <xf numFmtId="4" fontId="6" fillId="49" borderId="20" xfId="79" applyNumberFormat="1" applyBorder="1" applyAlignment="1">
      <alignment horizontal="center" vertical="center"/>
    </xf>
    <xf numFmtId="4" fontId="65" fillId="44" borderId="20" xfId="63" applyNumberFormat="1" applyFont="1" applyBorder="1" applyAlignment="1">
      <alignment horizontal="center" vertical="center"/>
    </xf>
    <xf numFmtId="4" fontId="6" fillId="56" borderId="20" xfId="79" applyNumberFormat="1" applyFont="1" applyFill="1" applyBorder="1" applyAlignment="1">
      <alignment horizontal="center" vertical="center" wrapText="1"/>
    </xf>
    <xf numFmtId="4" fontId="6" fillId="49" borderId="31" xfId="79" applyNumberFormat="1" applyBorder="1" applyAlignment="1">
      <alignment horizontal="center" vertical="center" wrapText="1"/>
    </xf>
    <xf numFmtId="4" fontId="6" fillId="49" borderId="40" xfId="79" applyNumberFormat="1" applyBorder="1" applyAlignment="1">
      <alignment horizontal="center" vertical="center" wrapText="1"/>
    </xf>
    <xf numFmtId="4" fontId="6" fillId="49" borderId="30" xfId="79" applyNumberFormat="1" applyBorder="1" applyAlignment="1">
      <alignment horizontal="center" vertical="center" wrapText="1"/>
    </xf>
    <xf numFmtId="0" fontId="7" fillId="48" borderId="24" xfId="59" applyFont="1" applyFill="1" applyBorder="1" applyAlignment="1">
      <alignment horizontal="center" vertical="center" wrapText="1"/>
    </xf>
    <xf numFmtId="4" fontId="6" fillId="32" borderId="31" xfId="0" applyNumberFormat="1" applyFont="1" applyFill="1" applyBorder="1" applyAlignment="1">
      <alignment horizontal="center" vertical="center" wrapText="1"/>
    </xf>
    <xf numFmtId="4" fontId="6" fillId="32" borderId="30" xfId="0" applyNumberFormat="1" applyFont="1" applyFill="1" applyBorder="1" applyAlignment="1">
      <alignment horizontal="center" vertical="center" wrapText="1"/>
    </xf>
    <xf numFmtId="4" fontId="6" fillId="32" borderId="31" xfId="0" applyNumberFormat="1" applyFont="1" applyFill="1" applyBorder="1" applyAlignment="1">
      <alignment horizontal="center" wrapText="1"/>
    </xf>
    <xf numFmtId="4" fontId="6" fillId="32" borderId="30" xfId="0" applyNumberFormat="1" applyFont="1" applyFill="1" applyBorder="1" applyAlignment="1">
      <alignment horizontal="center" wrapText="1"/>
    </xf>
    <xf numFmtId="4" fontId="6" fillId="32" borderId="40" xfId="0" applyNumberFormat="1" applyFont="1" applyFill="1" applyBorder="1" applyAlignment="1">
      <alignment horizontal="center" vertical="center" wrapText="1"/>
    </xf>
    <xf numFmtId="4" fontId="6" fillId="32" borderId="40" xfId="0" applyNumberFormat="1" applyFont="1" applyFill="1" applyBorder="1" applyAlignment="1">
      <alignment horizontal="center" wrapText="1"/>
    </xf>
    <xf numFmtId="4" fontId="6" fillId="44" borderId="31" xfId="0" applyNumberFormat="1" applyFont="1" applyFill="1" applyBorder="1" applyAlignment="1">
      <alignment horizontal="center" vertical="center" wrapText="1"/>
    </xf>
    <xf numFmtId="4" fontId="6" fillId="44" borderId="40" xfId="0" applyNumberFormat="1" applyFont="1" applyFill="1" applyBorder="1" applyAlignment="1">
      <alignment horizontal="center" vertical="center" wrapText="1"/>
    </xf>
    <xf numFmtId="4" fontId="6" fillId="44" borderId="30" xfId="0" applyNumberFormat="1" applyFont="1" applyFill="1" applyBorder="1" applyAlignment="1">
      <alignment horizontal="center" vertical="center" wrapText="1"/>
    </xf>
    <xf numFmtId="4" fontId="6" fillId="44" borderId="31" xfId="0" applyNumberFormat="1" applyFont="1" applyFill="1" applyBorder="1" applyAlignment="1">
      <alignment horizontal="center" wrapText="1"/>
    </xf>
    <xf numFmtId="4" fontId="6" fillId="44" borderId="40" xfId="0" applyNumberFormat="1" applyFont="1" applyFill="1" applyBorder="1" applyAlignment="1">
      <alignment horizontal="center" wrapText="1"/>
    </xf>
    <xf numFmtId="4" fontId="6" fillId="44" borderId="30" xfId="0" applyNumberFormat="1" applyFont="1" applyFill="1" applyBorder="1" applyAlignment="1">
      <alignment horizontal="center" wrapText="1"/>
    </xf>
    <xf numFmtId="4" fontId="6" fillId="49" borderId="31" xfId="79" applyNumberFormat="1" applyBorder="1" applyAlignment="1">
      <alignment horizontal="right" vertical="center" wrapText="1"/>
    </xf>
    <xf numFmtId="4" fontId="6" fillId="49" borderId="40" xfId="79" applyNumberFormat="1" applyBorder="1" applyAlignment="1">
      <alignment horizontal="right" vertical="center" wrapText="1"/>
    </xf>
    <xf numFmtId="4" fontId="6" fillId="49" borderId="30" xfId="79" applyNumberFormat="1" applyBorder="1" applyAlignment="1">
      <alignment horizontal="right" vertical="center" wrapText="1"/>
    </xf>
    <xf numFmtId="4" fontId="44" fillId="44" borderId="31" xfId="63" applyNumberFormat="1" applyFont="1" applyBorder="1" applyAlignment="1">
      <alignment horizontal="center" vertical="center" wrapText="1"/>
    </xf>
    <xf numFmtId="4" fontId="44" fillId="44" borderId="30" xfId="63" applyNumberFormat="1" applyFont="1" applyBorder="1" applyAlignment="1">
      <alignment horizontal="center" vertical="center" wrapText="1"/>
    </xf>
    <xf numFmtId="4" fontId="44" fillId="44" borderId="31" xfId="63" applyNumberFormat="1" applyFont="1" applyBorder="1" applyAlignment="1">
      <alignment horizontal="center" wrapText="1"/>
    </xf>
    <xf numFmtId="4" fontId="44" fillId="44" borderId="30" xfId="63" applyNumberFormat="1" applyFont="1" applyBorder="1" applyAlignment="1">
      <alignment horizontal="center" wrapText="1"/>
    </xf>
    <xf numFmtId="4" fontId="6" fillId="32" borderId="31" xfId="0" applyNumberFormat="1" applyFont="1" applyFill="1" applyBorder="1" applyAlignment="1">
      <alignment horizontal="center"/>
    </xf>
    <xf numFmtId="4" fontId="6" fillId="32" borderId="40" xfId="0" applyNumberFormat="1" applyFont="1" applyFill="1" applyBorder="1" applyAlignment="1">
      <alignment horizontal="center"/>
    </xf>
    <xf numFmtId="4" fontId="6" fillId="32" borderId="30" xfId="0" applyNumberFormat="1" applyFont="1" applyFill="1" applyBorder="1" applyAlignment="1">
      <alignment horizontal="center"/>
    </xf>
    <xf numFmtId="4" fontId="44" fillId="44" borderId="31" xfId="63" applyNumberFormat="1" applyFont="1" applyBorder="1" applyAlignment="1">
      <alignment horizontal="center"/>
    </xf>
    <xf numFmtId="4" fontId="44" fillId="44" borderId="40" xfId="63" applyNumberFormat="1" applyFont="1" applyBorder="1" applyAlignment="1">
      <alignment horizontal="center"/>
    </xf>
    <xf numFmtId="4" fontId="44" fillId="44" borderId="30" xfId="63" applyNumberFormat="1" applyFont="1" applyBorder="1" applyAlignment="1">
      <alignment horizontal="center"/>
    </xf>
    <xf numFmtId="0" fontId="6" fillId="0" borderId="0" xfId="0" applyFont="1" applyAlignment="1">
      <alignment horizontal="left"/>
    </xf>
    <xf numFmtId="4" fontId="44" fillId="44" borderId="40" xfId="63" applyNumberFormat="1" applyFont="1" applyBorder="1" applyAlignment="1">
      <alignment horizontal="center" vertical="center" wrapText="1"/>
    </xf>
    <xf numFmtId="0" fontId="18" fillId="32" borderId="0" xfId="0" applyFont="1" applyFill="1" applyBorder="1" applyAlignment="1">
      <alignment horizontal="center" vertical="center" wrapText="1"/>
    </xf>
    <xf numFmtId="4" fontId="7" fillId="58" borderId="20" xfId="59" applyNumberFormat="1" applyFont="1" applyFill="1" applyBorder="1" applyAlignment="1">
      <alignment horizontal="center" vertical="center" wrapText="1"/>
    </xf>
    <xf numFmtId="4" fontId="12" fillId="16" borderId="29" xfId="29" applyNumberFormat="1" applyFont="1" applyBorder="1" applyAlignment="1">
      <alignment horizontal="center" vertical="center"/>
    </xf>
    <xf numFmtId="4" fontId="6" fillId="56" borderId="0" xfId="75" applyNumberFormat="1" applyFont="1" applyFill="1" applyBorder="1" applyAlignment="1">
      <alignment horizontal="center" vertical="center"/>
      <protection/>
    </xf>
    <xf numFmtId="4" fontId="18" fillId="32" borderId="41" xfId="0" applyNumberFormat="1" applyFont="1" applyFill="1" applyBorder="1" applyAlignment="1">
      <alignment horizontal="center" vertical="center" wrapText="1"/>
    </xf>
    <xf numFmtId="4" fontId="44" fillId="44" borderId="31" xfId="63" applyNumberFormat="1" applyFont="1" applyBorder="1" applyAlignment="1">
      <alignment horizontal="center" vertical="center"/>
    </xf>
    <xf numFmtId="4" fontId="44" fillId="44" borderId="30" xfId="63" applyNumberFormat="1" applyFont="1" applyBorder="1" applyAlignment="1">
      <alignment horizontal="center" vertical="center"/>
    </xf>
    <xf numFmtId="4" fontId="12" fillId="16" borderId="0" xfId="29" applyNumberFormat="1" applyFont="1" applyBorder="1" applyAlignment="1">
      <alignment horizontal="center" vertical="center"/>
    </xf>
    <xf numFmtId="0" fontId="7" fillId="48" borderId="42" xfId="59" applyFont="1" applyFill="1" applyBorder="1" applyAlignment="1">
      <alignment horizontal="center" vertical="center" wrapText="1"/>
    </xf>
    <xf numFmtId="4" fontId="6" fillId="51" borderId="43" xfId="95" applyNumberFormat="1" applyBorder="1" applyAlignment="1">
      <alignment horizontal="center" vertical="center"/>
    </xf>
    <xf numFmtId="4" fontId="6" fillId="51" borderId="29" xfId="95" applyNumberFormat="1" applyBorder="1" applyAlignment="1">
      <alignment horizontal="center" vertical="center"/>
    </xf>
    <xf numFmtId="4" fontId="6" fillId="51" borderId="31" xfId="95" applyNumberFormat="1" applyBorder="1" applyAlignment="1">
      <alignment/>
    </xf>
    <xf numFmtId="4" fontId="6" fillId="51" borderId="40" xfId="95" applyNumberFormat="1" applyBorder="1" applyAlignment="1">
      <alignment/>
    </xf>
    <xf numFmtId="4" fontId="6" fillId="51" borderId="40" xfId="95" applyNumberFormat="1" applyBorder="1" applyAlignment="1">
      <alignment horizontal="center"/>
    </xf>
    <xf numFmtId="4" fontId="6" fillId="51" borderId="30" xfId="95" applyNumberFormat="1" applyBorder="1" applyAlignment="1">
      <alignment horizontal="center"/>
    </xf>
    <xf numFmtId="4" fontId="18" fillId="32" borderId="0" xfId="0" applyNumberFormat="1" applyFont="1" applyFill="1" applyBorder="1" applyAlignment="1">
      <alignment horizontal="center" vertical="center" wrapText="1"/>
    </xf>
    <xf numFmtId="4" fontId="18" fillId="32" borderId="23" xfId="0" applyNumberFormat="1" applyFont="1" applyFill="1" applyBorder="1" applyAlignment="1">
      <alignment horizontal="center" vertical="center" wrapText="1"/>
    </xf>
    <xf numFmtId="4" fontId="6" fillId="32" borderId="31" xfId="0" applyNumberFormat="1" applyFont="1" applyFill="1" applyBorder="1" applyAlignment="1">
      <alignment horizontal="right" wrapText="1"/>
    </xf>
    <xf numFmtId="4" fontId="6" fillId="32" borderId="30" xfId="0" applyNumberFormat="1" applyFont="1" applyFill="1" applyBorder="1" applyAlignment="1">
      <alignment horizontal="right" wrapText="1"/>
    </xf>
    <xf numFmtId="4" fontId="6" fillId="32" borderId="40" xfId="0" applyNumberFormat="1" applyFont="1" applyFill="1" applyBorder="1" applyAlignment="1">
      <alignment horizontal="right" wrapText="1"/>
    </xf>
    <xf numFmtId="4" fontId="6" fillId="49" borderId="40" xfId="79" applyNumberFormat="1" applyBorder="1" applyAlignment="1">
      <alignment horizontal="right" wrapText="1"/>
    </xf>
    <xf numFmtId="4" fontId="6" fillId="49" borderId="31" xfId="79" applyNumberFormat="1" applyBorder="1" applyAlignment="1">
      <alignment horizontal="right" wrapText="1"/>
    </xf>
    <xf numFmtId="4" fontId="6" fillId="49" borderId="30" xfId="79" applyNumberFormat="1" applyBorder="1" applyAlignment="1">
      <alignment horizontal="right" wrapText="1"/>
    </xf>
    <xf numFmtId="4" fontId="6" fillId="44" borderId="31" xfId="0" applyNumberFormat="1" applyFont="1" applyFill="1" applyBorder="1" applyAlignment="1">
      <alignment horizontal="right" wrapText="1"/>
    </xf>
    <xf numFmtId="4" fontId="6" fillId="44" borderId="40" xfId="0" applyNumberFormat="1" applyFont="1" applyFill="1" applyBorder="1" applyAlignment="1">
      <alignment horizontal="right" wrapText="1"/>
    </xf>
    <xf numFmtId="4" fontId="6" fillId="44" borderId="30" xfId="0" applyNumberFormat="1" applyFont="1" applyFill="1" applyBorder="1" applyAlignment="1">
      <alignment horizontal="right" wrapText="1"/>
    </xf>
    <xf numFmtId="4" fontId="44" fillId="44" borderId="31" xfId="63" applyNumberFormat="1" applyFont="1" applyBorder="1" applyAlignment="1">
      <alignment horizontal="right" wrapText="1"/>
    </xf>
    <xf numFmtId="4" fontId="44" fillId="44" borderId="30" xfId="63" applyNumberFormat="1" applyFont="1" applyBorder="1" applyAlignment="1">
      <alignment horizontal="right" wrapText="1"/>
    </xf>
    <xf numFmtId="4" fontId="44" fillId="44" borderId="40" xfId="63" applyNumberFormat="1" applyFont="1" applyBorder="1" applyAlignment="1">
      <alignment horizontal="right" wrapText="1"/>
    </xf>
    <xf numFmtId="4" fontId="7" fillId="58" borderId="20" xfId="59" applyNumberFormat="1" applyFont="1" applyFill="1" applyBorder="1" applyAlignment="1">
      <alignment vertical="center" wrapText="1"/>
    </xf>
    <xf numFmtId="4" fontId="6" fillId="51" borderId="31" xfId="95" applyNumberFormat="1" applyBorder="1" applyAlignment="1">
      <alignment horizontal="center" vertical="center"/>
    </xf>
    <xf numFmtId="4" fontId="6" fillId="51" borderId="40" xfId="95" applyNumberFormat="1" applyBorder="1" applyAlignment="1">
      <alignment horizontal="center" vertical="center"/>
    </xf>
    <xf numFmtId="4" fontId="6" fillId="51" borderId="30" xfId="95" applyNumberFormat="1" applyBorder="1" applyAlignment="1">
      <alignment horizontal="center" vertical="center"/>
    </xf>
    <xf numFmtId="0" fontId="44" fillId="44" borderId="20" xfId="63" applyFont="1" applyBorder="1" applyAlignment="1">
      <alignment horizontal="center" vertical="center" wrapText="1"/>
    </xf>
    <xf numFmtId="4" fontId="44" fillId="44" borderId="31" xfId="63" applyNumberFormat="1" applyFont="1" applyBorder="1" applyAlignment="1">
      <alignment horizontal="center" wrapText="1"/>
    </xf>
    <xf numFmtId="4" fontId="44" fillId="44" borderId="30" xfId="63" applyNumberFormat="1" applyFont="1" applyBorder="1" applyAlignment="1">
      <alignment horizontal="center" wrapText="1"/>
    </xf>
    <xf numFmtId="4" fontId="44" fillId="44" borderId="31" xfId="63" applyNumberFormat="1" applyFont="1" applyBorder="1" applyAlignment="1">
      <alignment horizontal="center" vertical="center" wrapText="1"/>
    </xf>
    <xf numFmtId="4" fontId="44" fillId="44" borderId="30" xfId="63" applyNumberFormat="1" applyFont="1" applyBorder="1" applyAlignment="1">
      <alignment horizontal="center" vertical="center" wrapText="1"/>
    </xf>
    <xf numFmtId="4" fontId="6" fillId="51" borderId="20" xfId="95" applyNumberFormat="1" applyBorder="1" applyAlignment="1">
      <alignment vertical="center"/>
    </xf>
    <xf numFmtId="1" fontId="6" fillId="51" borderId="31" xfId="95" applyNumberFormat="1" applyBorder="1" applyAlignment="1">
      <alignment horizontal="center" vertical="center"/>
    </xf>
    <xf numFmtId="2" fontId="6" fillId="51" borderId="20" xfId="95" applyNumberFormat="1" applyBorder="1" applyAlignment="1">
      <alignment vertical="center" wrapText="1"/>
    </xf>
    <xf numFmtId="2" fontId="6" fillId="51" borderId="31" xfId="95" applyNumberFormat="1" applyBorder="1" applyAlignment="1">
      <alignment vertical="center" wrapText="1"/>
    </xf>
    <xf numFmtId="2" fontId="6" fillId="51" borderId="31" xfId="95" applyNumberFormat="1" applyBorder="1" applyAlignment="1">
      <alignment vertical="center"/>
    </xf>
    <xf numFmtId="2" fontId="6" fillId="51" borderId="30" xfId="95" applyNumberFormat="1" applyBorder="1" applyAlignment="1">
      <alignment vertical="center" wrapText="1"/>
    </xf>
    <xf numFmtId="1" fontId="6" fillId="51" borderId="20" xfId="95" applyNumberFormat="1" applyBorder="1" applyAlignment="1">
      <alignment vertical="center"/>
    </xf>
    <xf numFmtId="4" fontId="6" fillId="51" borderId="40" xfId="95" applyNumberFormat="1" applyBorder="1" applyAlignment="1">
      <alignment horizontal="center" vertical="center"/>
    </xf>
    <xf numFmtId="4" fontId="6" fillId="51" borderId="20" xfId="95" applyNumberFormat="1" applyBorder="1" applyAlignment="1">
      <alignment horizontal="center" vertical="center"/>
    </xf>
    <xf numFmtId="4" fontId="6" fillId="51" borderId="20" xfId="95" applyNumberFormat="1" applyBorder="1" applyAlignment="1">
      <alignment horizontal="center" vertical="center" wrapText="1"/>
    </xf>
    <xf numFmtId="0" fontId="6" fillId="51" borderId="20" xfId="95" applyBorder="1" applyAlignment="1">
      <alignment horizontal="center" vertical="center" wrapText="1"/>
    </xf>
    <xf numFmtId="1" fontId="6" fillId="51" borderId="20" xfId="95" applyNumberFormat="1" applyBorder="1" applyAlignment="1">
      <alignment horizontal="center" vertical="center"/>
    </xf>
    <xf numFmtId="0" fontId="6" fillId="51" borderId="20" xfId="95" applyBorder="1" applyAlignment="1">
      <alignment horizontal="center" vertical="center"/>
    </xf>
    <xf numFmtId="4" fontId="6" fillId="51" borderId="31" xfId="95" applyNumberFormat="1" applyBorder="1" applyAlignment="1">
      <alignment horizontal="center" vertical="center"/>
    </xf>
    <xf numFmtId="4" fontId="6" fillId="51" borderId="30" xfId="95" applyNumberFormat="1" applyBorder="1" applyAlignment="1">
      <alignment horizontal="center" vertical="center"/>
    </xf>
    <xf numFmtId="4" fontId="6" fillId="51" borderId="20" xfId="95" applyNumberFormat="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2" fontId="6" fillId="51" borderId="20" xfId="95" applyNumberFormat="1" applyBorder="1" applyAlignment="1">
      <alignment vertical="center" wrapText="1"/>
    </xf>
    <xf numFmtId="4" fontId="6" fillId="51" borderId="20" xfId="95" applyNumberFormat="1" applyBorder="1" applyAlignment="1">
      <alignment vertical="center"/>
    </xf>
    <xf numFmtId="4" fontId="6" fillId="51" borderId="20" xfId="95" applyNumberFormat="1" applyBorder="1" applyAlignment="1">
      <alignment horizontal="center" vertical="center" wrapText="1"/>
    </xf>
    <xf numFmtId="2" fontId="6" fillId="51" borderId="20" xfId="95" applyNumberFormat="1" applyBorder="1" applyAlignment="1">
      <alignment horizontal="center" vertical="center" wrapText="1"/>
    </xf>
    <xf numFmtId="1" fontId="6" fillId="51" borderId="20" xfId="95" applyNumberFormat="1" applyBorder="1" applyAlignment="1">
      <alignment horizontal="center" vertical="center"/>
    </xf>
    <xf numFmtId="4" fontId="6" fillId="51" borderId="20" xfId="95" applyNumberFormat="1" applyBorder="1" applyAlignment="1">
      <alignment vertical="center"/>
    </xf>
    <xf numFmtId="0" fontId="6" fillId="49" borderId="20" xfId="79" applyBorder="1" applyAlignment="1">
      <alignment horizontal="center" vertical="center" wrapText="1"/>
    </xf>
    <xf numFmtId="4" fontId="6" fillId="49" borderId="40" xfId="79" applyNumberFormat="1" applyBorder="1" applyAlignment="1">
      <alignment horizontal="center" vertical="center" wrapText="1"/>
    </xf>
    <xf numFmtId="0" fontId="6" fillId="49" borderId="20" xfId="79" applyBorder="1" applyAlignment="1">
      <alignment horizontal="center" vertical="center" wrapText="1"/>
    </xf>
    <xf numFmtId="0" fontId="6" fillId="49" borderId="20" xfId="79" applyBorder="1" applyAlignment="1">
      <alignment horizontal="center" vertical="center" wrapText="1"/>
    </xf>
    <xf numFmtId="4" fontId="6" fillId="51" borderId="40" xfId="95" applyNumberFormat="1" applyBorder="1" applyAlignment="1">
      <alignment horizontal="center" vertical="center"/>
    </xf>
    <xf numFmtId="1" fontId="6" fillId="51" borderId="30" xfId="95" applyNumberFormat="1" applyBorder="1" applyAlignment="1">
      <alignment horizontal="center" vertical="center" wrapText="1"/>
    </xf>
    <xf numFmtId="0" fontId="6" fillId="51" borderId="30" xfId="95" applyBorder="1" applyAlignment="1">
      <alignment horizontal="center" vertical="center" wrapText="1"/>
    </xf>
    <xf numFmtId="4" fontId="6" fillId="51" borderId="31" xfId="95" applyNumberFormat="1" applyBorder="1" applyAlignment="1">
      <alignment horizontal="center" vertical="center"/>
    </xf>
    <xf numFmtId="4" fontId="6" fillId="51" borderId="30" xfId="95" applyNumberFormat="1" applyBorder="1" applyAlignment="1">
      <alignment horizontal="center" vertical="center"/>
    </xf>
    <xf numFmtId="4" fontId="6" fillId="51" borderId="40" xfId="95" applyNumberFormat="1" applyBorder="1" applyAlignment="1">
      <alignment horizontal="center" vertical="center" wrapText="1"/>
    </xf>
    <xf numFmtId="4" fontId="6" fillId="51" borderId="30" xfId="95" applyNumberFormat="1" applyBorder="1" applyAlignment="1">
      <alignment horizontal="center" vertical="center" wrapText="1"/>
    </xf>
    <xf numFmtId="14" fontId="6" fillId="51" borderId="30" xfId="95" applyNumberFormat="1" applyBorder="1" applyAlignment="1">
      <alignment horizontal="center" vertical="center" wrapText="1"/>
    </xf>
    <xf numFmtId="0" fontId="6" fillId="51" borderId="0" xfId="95" applyAlignment="1">
      <alignment/>
    </xf>
    <xf numFmtId="4" fontId="6" fillId="49" borderId="31" xfId="79" applyNumberFormat="1" applyBorder="1" applyAlignment="1">
      <alignment horizontal="center" wrapText="1"/>
    </xf>
    <xf numFmtId="4" fontId="6" fillId="49" borderId="30" xfId="79" applyNumberFormat="1" applyBorder="1" applyAlignment="1">
      <alignment horizontal="center" wrapText="1"/>
    </xf>
    <xf numFmtId="0" fontId="6" fillId="49" borderId="20" xfId="79" applyBorder="1" applyAlignment="1">
      <alignment horizontal="center" vertical="center" wrapText="1"/>
    </xf>
    <xf numFmtId="4" fontId="6" fillId="49" borderId="31" xfId="79" applyNumberFormat="1" applyBorder="1" applyAlignment="1">
      <alignment horizontal="center" vertical="center" wrapText="1"/>
    </xf>
    <xf numFmtId="4" fontId="6" fillId="49" borderId="30" xfId="79" applyNumberFormat="1" applyBorder="1" applyAlignment="1">
      <alignment horizontal="center" vertical="center" wrapText="1"/>
    </xf>
    <xf numFmtId="0" fontId="6" fillId="49" borderId="20" xfId="79" applyBorder="1" applyAlignment="1">
      <alignment horizontal="center" vertical="center" wrapText="1"/>
    </xf>
    <xf numFmtId="4" fontId="6" fillId="49" borderId="31" xfId="79" applyNumberFormat="1" applyBorder="1" applyAlignment="1">
      <alignment horizontal="center" vertical="center" wrapText="1"/>
    </xf>
    <xf numFmtId="4" fontId="6" fillId="49" borderId="30" xfId="79" applyNumberFormat="1" applyBorder="1" applyAlignment="1">
      <alignment horizontal="center" vertical="center" wrapText="1"/>
    </xf>
    <xf numFmtId="0" fontId="6" fillId="49" borderId="20" xfId="79" applyBorder="1" applyAlignment="1">
      <alignment horizontal="center" vertical="center" wrapText="1"/>
    </xf>
    <xf numFmtId="4" fontId="6" fillId="49" borderId="31" xfId="79" applyNumberFormat="1" applyBorder="1" applyAlignment="1">
      <alignment horizontal="center" vertical="center" wrapText="1"/>
    </xf>
    <xf numFmtId="4" fontId="6" fillId="49" borderId="30" xfId="79" applyNumberFormat="1" applyBorder="1" applyAlignment="1">
      <alignment horizontal="center" vertical="center" wrapText="1"/>
    </xf>
    <xf numFmtId="4" fontId="50" fillId="44" borderId="31" xfId="63" applyNumberFormat="1" applyBorder="1" applyAlignment="1">
      <alignment horizontal="center" vertical="center" wrapText="1"/>
    </xf>
    <xf numFmtId="4" fontId="50" fillId="44" borderId="31" xfId="63" applyNumberFormat="1" applyBorder="1" applyAlignment="1">
      <alignment horizontal="center" wrapText="1"/>
    </xf>
    <xf numFmtId="0" fontId="50" fillId="44" borderId="20" xfId="63" applyBorder="1" applyAlignment="1">
      <alignment horizontal="center" vertical="center" wrapText="1"/>
    </xf>
    <xf numFmtId="0" fontId="50" fillId="44" borderId="20" xfId="63" applyBorder="1" applyAlignment="1">
      <alignment wrapText="1"/>
    </xf>
    <xf numFmtId="4" fontId="50" fillId="44" borderId="20" xfId="63" applyNumberFormat="1" applyBorder="1" applyAlignment="1">
      <alignment horizontal="right" wrapText="1"/>
    </xf>
    <xf numFmtId="4" fontId="50" fillId="44" borderId="31" xfId="63" applyNumberFormat="1" applyBorder="1" applyAlignment="1">
      <alignment horizontal="right" wrapText="1"/>
    </xf>
    <xf numFmtId="4" fontId="50" fillId="44" borderId="40" xfId="63" applyNumberFormat="1" applyBorder="1" applyAlignment="1">
      <alignment horizontal="center" vertical="center" wrapText="1"/>
    </xf>
    <xf numFmtId="4" fontId="50" fillId="44" borderId="40" xfId="63" applyNumberFormat="1" applyBorder="1" applyAlignment="1">
      <alignment horizontal="center" wrapText="1"/>
    </xf>
    <xf numFmtId="4" fontId="50" fillId="44" borderId="40" xfId="63" applyNumberFormat="1" applyBorder="1" applyAlignment="1">
      <alignment horizontal="right" wrapText="1"/>
    </xf>
    <xf numFmtId="4" fontId="50" fillId="44" borderId="30" xfId="63" applyNumberFormat="1" applyBorder="1" applyAlignment="1">
      <alignment horizontal="center" vertical="center" wrapText="1"/>
    </xf>
    <xf numFmtId="4" fontId="50" fillId="44" borderId="30" xfId="63" applyNumberFormat="1" applyBorder="1" applyAlignment="1">
      <alignment horizontal="center" wrapText="1"/>
    </xf>
    <xf numFmtId="4" fontId="50" fillId="44" borderId="30" xfId="63" applyNumberFormat="1" applyBorder="1" applyAlignment="1">
      <alignment horizontal="right" wrapText="1"/>
    </xf>
    <xf numFmtId="4" fontId="6" fillId="51" borderId="20" xfId="79" applyNumberFormat="1" applyFill="1" applyBorder="1" applyAlignment="1">
      <alignment horizontal="center" vertical="center" wrapText="1"/>
    </xf>
    <xf numFmtId="2" fontId="6" fillId="51" borderId="20" xfId="79" applyNumberFormat="1" applyFill="1" applyBorder="1" applyAlignment="1">
      <alignment horizontal="center" vertical="center" wrapText="1"/>
    </xf>
    <xf numFmtId="2" fontId="6" fillId="51" borderId="20" xfId="79" applyNumberFormat="1" applyFill="1" applyBorder="1" applyAlignment="1">
      <alignment horizontal="center" vertical="center"/>
    </xf>
    <xf numFmtId="1" fontId="6" fillId="51" borderId="20" xfId="79" applyNumberFormat="1" applyFill="1" applyBorder="1" applyAlignment="1">
      <alignment horizontal="center" vertical="center"/>
    </xf>
    <xf numFmtId="4" fontId="6" fillId="51" borderId="20" xfId="79" applyNumberFormat="1" applyFill="1" applyBorder="1" applyAlignment="1">
      <alignment horizontal="center" vertical="center"/>
    </xf>
    <xf numFmtId="4" fontId="6" fillId="51" borderId="31" xfId="79" applyNumberFormat="1" applyFill="1" applyBorder="1" applyAlignment="1">
      <alignment horizontal="center" vertical="center"/>
    </xf>
    <xf numFmtId="4" fontId="6" fillId="51" borderId="40" xfId="79" applyNumberFormat="1" applyFill="1" applyBorder="1" applyAlignment="1">
      <alignment horizontal="center" vertical="center"/>
    </xf>
    <xf numFmtId="4" fontId="6" fillId="51" borderId="40" xfId="79" applyNumberFormat="1" applyFill="1" applyBorder="1" applyAlignment="1">
      <alignment vertical="center"/>
    </xf>
    <xf numFmtId="4" fontId="0" fillId="0" borderId="0" xfId="0" applyNumberFormat="1" applyFill="1" applyAlignment="1">
      <alignment/>
    </xf>
    <xf numFmtId="0" fontId="6" fillId="49" borderId="20" xfId="79" applyBorder="1" applyAlignment="1">
      <alignment horizontal="center" vertical="center" wrapText="1"/>
    </xf>
    <xf numFmtId="0" fontId="6" fillId="49" borderId="20" xfId="79" applyBorder="1" applyAlignment="1">
      <alignment horizontal="center" vertical="center" wrapText="1"/>
    </xf>
    <xf numFmtId="4" fontId="6" fillId="49" borderId="31" xfId="79" applyNumberFormat="1" applyBorder="1" applyAlignment="1">
      <alignment horizontal="center" vertical="center" wrapText="1"/>
    </xf>
    <xf numFmtId="4" fontId="6" fillId="49" borderId="30" xfId="79" applyNumberFormat="1" applyBorder="1" applyAlignment="1">
      <alignment horizontal="center" vertical="center" wrapText="1"/>
    </xf>
    <xf numFmtId="4" fontId="6" fillId="49" borderId="20" xfId="79" applyNumberFormat="1" applyBorder="1" applyAlignment="1">
      <alignment horizontal="center" vertical="center" wrapText="1"/>
    </xf>
    <xf numFmtId="4" fontId="6" fillId="51" borderId="20" xfId="79" applyNumberFormat="1" applyFill="1" applyBorder="1" applyAlignment="1">
      <alignment horizontal="right" vertical="center" wrapText="1"/>
    </xf>
    <xf numFmtId="4" fontId="6" fillId="51" borderId="31" xfId="79" applyNumberFormat="1" applyFill="1" applyBorder="1" applyAlignment="1">
      <alignment horizontal="right" vertical="center" wrapText="1"/>
    </xf>
    <xf numFmtId="4" fontId="6" fillId="51" borderId="40" xfId="79" applyNumberFormat="1" applyFill="1" applyBorder="1" applyAlignment="1">
      <alignment horizontal="right" vertical="center" wrapText="1"/>
    </xf>
    <xf numFmtId="4" fontId="6" fillId="51" borderId="40" xfId="79" applyNumberFormat="1" applyFill="1" applyBorder="1" applyAlignment="1">
      <alignment horizontal="right" wrapText="1"/>
    </xf>
    <xf numFmtId="0" fontId="6" fillId="51" borderId="20" xfId="79" applyFill="1" applyBorder="1" applyAlignment="1">
      <alignment wrapText="1"/>
    </xf>
    <xf numFmtId="4" fontId="6" fillId="51" borderId="20" xfId="79" applyNumberFormat="1" applyFill="1" applyBorder="1" applyAlignment="1">
      <alignment horizontal="right" wrapText="1"/>
    </xf>
    <xf numFmtId="4" fontId="6" fillId="51" borderId="30" xfId="79" applyNumberFormat="1" applyFill="1" applyBorder="1" applyAlignment="1">
      <alignment horizontal="right" wrapText="1"/>
    </xf>
    <xf numFmtId="4" fontId="6" fillId="51" borderId="20" xfId="79" applyNumberFormat="1" applyFill="1" applyBorder="1" applyAlignment="1">
      <alignment horizontal="center" vertical="center" wrapText="1"/>
    </xf>
    <xf numFmtId="0" fontId="6" fillId="51" borderId="20" xfId="79" applyFill="1" applyBorder="1" applyAlignment="1">
      <alignment horizontal="center" vertical="center" wrapText="1"/>
    </xf>
    <xf numFmtId="0" fontId="6" fillId="51" borderId="20" xfId="79" applyFill="1" applyBorder="1" applyAlignment="1">
      <alignment horizontal="center" vertical="center" wrapText="1"/>
    </xf>
    <xf numFmtId="4" fontId="6" fillId="51" borderId="20" xfId="79" applyNumberFormat="1" applyFill="1" applyBorder="1" applyAlignment="1">
      <alignment horizontal="center" vertical="center"/>
    </xf>
    <xf numFmtId="0" fontId="6" fillId="51" borderId="31" xfId="79" applyFill="1" applyBorder="1" applyAlignment="1">
      <alignment horizontal="center" vertical="center" wrapText="1"/>
    </xf>
    <xf numFmtId="4" fontId="6" fillId="51" borderId="20" xfId="79" applyNumberFormat="1" applyFill="1" applyBorder="1" applyAlignment="1">
      <alignment horizontal="center" vertical="center" wrapText="1"/>
    </xf>
    <xf numFmtId="4" fontId="6" fillId="51" borderId="31" xfId="79" applyNumberFormat="1" applyFill="1" applyBorder="1" applyAlignment="1">
      <alignment horizontal="center" vertical="center"/>
    </xf>
    <xf numFmtId="4" fontId="6" fillId="51" borderId="30" xfId="79" applyNumberFormat="1" applyFill="1" applyBorder="1" applyAlignment="1">
      <alignment horizontal="center" vertical="center"/>
    </xf>
    <xf numFmtId="4" fontId="6" fillId="51" borderId="31" xfId="79" applyNumberFormat="1" applyFill="1" applyBorder="1" applyAlignment="1">
      <alignment horizontal="center" vertical="center" wrapText="1"/>
    </xf>
    <xf numFmtId="4" fontId="6" fillId="51" borderId="30" xfId="79" applyNumberFormat="1" applyFill="1" applyBorder="1" applyAlignment="1">
      <alignment horizontal="center" vertical="center" wrapText="1"/>
    </xf>
    <xf numFmtId="0" fontId="18" fillId="28" borderId="23" xfId="0" applyFont="1" applyFill="1" applyBorder="1" applyAlignment="1">
      <alignment horizontal="center" vertical="center"/>
    </xf>
    <xf numFmtId="4" fontId="6" fillId="28" borderId="20" xfId="95" applyNumberFormat="1" applyFill="1" applyBorder="1" applyAlignment="1">
      <alignment horizontal="center" vertical="center"/>
    </xf>
    <xf numFmtId="4" fontId="6" fillId="28" borderId="20" xfId="95" applyNumberFormat="1" applyFill="1" applyBorder="1" applyAlignment="1">
      <alignment horizontal="center" vertical="center" wrapText="1"/>
    </xf>
    <xf numFmtId="2" fontId="6" fillId="28" borderId="20" xfId="95" applyNumberFormat="1" applyFill="1" applyBorder="1" applyAlignment="1">
      <alignment horizontal="center" vertical="center" wrapText="1"/>
    </xf>
    <xf numFmtId="1" fontId="6" fillId="28" borderId="20" xfId="95" applyNumberFormat="1" applyFill="1" applyBorder="1" applyAlignment="1">
      <alignment horizontal="center" vertical="center"/>
    </xf>
    <xf numFmtId="4" fontId="6" fillId="28" borderId="20" xfId="95" applyNumberFormat="1" applyFill="1" applyBorder="1" applyAlignment="1">
      <alignment vertical="center"/>
    </xf>
    <xf numFmtId="4" fontId="6" fillId="28" borderId="31" xfId="95" applyNumberFormat="1" applyFill="1" applyBorder="1" applyAlignment="1">
      <alignment vertical="center"/>
    </xf>
    <xf numFmtId="2" fontId="6" fillId="28" borderId="20" xfId="95" applyNumberFormat="1" applyFill="1" applyBorder="1" applyAlignment="1">
      <alignment vertical="center"/>
    </xf>
    <xf numFmtId="4" fontId="6" fillId="28" borderId="40" xfId="95" applyNumberFormat="1" applyFill="1" applyBorder="1" applyAlignment="1">
      <alignment vertical="center"/>
    </xf>
    <xf numFmtId="4" fontId="6" fillId="28" borderId="30" xfId="95" applyNumberFormat="1" applyFill="1" applyBorder="1" applyAlignment="1">
      <alignment vertical="center"/>
    </xf>
    <xf numFmtId="4" fontId="6" fillId="28" borderId="31" xfId="95" applyNumberFormat="1" applyFill="1" applyBorder="1" applyAlignment="1">
      <alignment horizontal="center" vertical="center"/>
    </xf>
    <xf numFmtId="4" fontId="6" fillId="28" borderId="31" xfId="95" applyNumberFormat="1" applyFill="1" applyBorder="1" applyAlignment="1">
      <alignment horizontal="center" vertical="center" wrapText="1"/>
    </xf>
    <xf numFmtId="4" fontId="6" fillId="28" borderId="30" xfId="95" applyNumberFormat="1" applyFill="1" applyBorder="1" applyAlignment="1">
      <alignment horizontal="center" vertical="center"/>
    </xf>
    <xf numFmtId="4" fontId="6" fillId="28" borderId="30" xfId="95" applyNumberFormat="1" applyFill="1" applyBorder="1" applyAlignment="1">
      <alignment horizontal="center" vertical="center" wrapText="1"/>
    </xf>
    <xf numFmtId="4" fontId="6" fillId="28" borderId="20" xfId="79" applyNumberFormat="1" applyFill="1" applyBorder="1" applyAlignment="1">
      <alignment horizontal="center" vertical="center" wrapText="1"/>
    </xf>
    <xf numFmtId="2" fontId="6" fillId="28" borderId="20" xfId="79" applyNumberFormat="1" applyFill="1" applyBorder="1" applyAlignment="1">
      <alignment horizontal="center" vertical="center" wrapText="1"/>
    </xf>
    <xf numFmtId="2" fontId="6" fillId="28" borderId="20" xfId="79" applyNumberFormat="1" applyFill="1" applyBorder="1" applyAlignment="1">
      <alignment horizontal="center" vertical="center"/>
    </xf>
    <xf numFmtId="2" fontId="6" fillId="28" borderId="20" xfId="79" applyNumberFormat="1" applyFill="1" applyBorder="1" applyAlignment="1">
      <alignment vertical="center"/>
    </xf>
    <xf numFmtId="1" fontId="6" fillId="28" borderId="20" xfId="79" applyNumberFormat="1" applyFill="1" applyBorder="1" applyAlignment="1">
      <alignment horizontal="center" vertical="center"/>
    </xf>
    <xf numFmtId="4" fontId="6" fillId="28" borderId="20" xfId="79" applyNumberFormat="1" applyFill="1" applyBorder="1" applyAlignment="1">
      <alignment vertical="center"/>
    </xf>
    <xf numFmtId="4" fontId="6" fillId="28" borderId="31" xfId="79" applyNumberFormat="1" applyFill="1" applyBorder="1" applyAlignment="1">
      <alignment vertical="center"/>
    </xf>
    <xf numFmtId="4" fontId="6" fillId="28" borderId="40" xfId="79" applyNumberFormat="1" applyFill="1" applyBorder="1" applyAlignment="1">
      <alignment vertical="center"/>
    </xf>
    <xf numFmtId="4" fontId="6" fillId="28" borderId="20" xfId="79" applyNumberFormat="1" applyFill="1" applyBorder="1" applyAlignment="1">
      <alignment horizontal="center" vertical="center"/>
    </xf>
    <xf numFmtId="4" fontId="6" fillId="28" borderId="30" xfId="79" applyNumberFormat="1" applyFill="1" applyBorder="1" applyAlignment="1">
      <alignment vertical="center"/>
    </xf>
    <xf numFmtId="2" fontId="6" fillId="28" borderId="20" xfId="95" applyNumberFormat="1" applyFill="1" applyBorder="1" applyAlignment="1">
      <alignment vertical="center" wrapText="1"/>
    </xf>
    <xf numFmtId="4" fontId="65" fillId="28" borderId="31" xfId="63" applyNumberFormat="1" applyFont="1" applyFill="1" applyBorder="1" applyAlignment="1">
      <alignment horizontal="center" vertical="center"/>
    </xf>
    <xf numFmtId="4" fontId="65" fillId="28" borderId="31" xfId="63" applyNumberFormat="1" applyFont="1" applyFill="1" applyBorder="1" applyAlignment="1">
      <alignment horizontal="center" vertical="center" wrapText="1"/>
    </xf>
    <xf numFmtId="2" fontId="65" fillId="28" borderId="20" xfId="63" applyNumberFormat="1" applyFont="1" applyFill="1" applyBorder="1" applyAlignment="1">
      <alignment vertical="center" wrapText="1"/>
    </xf>
    <xf numFmtId="2" fontId="65" fillId="28" borderId="20" xfId="63" applyNumberFormat="1" applyFont="1" applyFill="1" applyBorder="1" applyAlignment="1">
      <alignment horizontal="center" vertical="center" wrapText="1"/>
    </xf>
    <xf numFmtId="2" fontId="65" fillId="28" borderId="20" xfId="63" applyNumberFormat="1" applyFont="1" applyFill="1" applyBorder="1" applyAlignment="1">
      <alignment vertical="center"/>
    </xf>
    <xf numFmtId="1" fontId="65" fillId="28" borderId="20" xfId="63" applyNumberFormat="1" applyFont="1" applyFill="1" applyBorder="1" applyAlignment="1">
      <alignment horizontal="center" vertical="center"/>
    </xf>
    <xf numFmtId="4" fontId="65" fillId="28" borderId="20" xfId="63" applyNumberFormat="1" applyFont="1" applyFill="1" applyBorder="1" applyAlignment="1">
      <alignment horizontal="center" vertical="center"/>
    </xf>
    <xf numFmtId="4" fontId="65" fillId="28" borderId="30" xfId="63" applyNumberFormat="1" applyFont="1" applyFill="1" applyBorder="1" applyAlignment="1">
      <alignment horizontal="center" vertical="center"/>
    </xf>
    <xf numFmtId="4" fontId="65" fillId="28" borderId="30" xfId="63" applyNumberFormat="1" applyFont="1" applyFill="1" applyBorder="1" applyAlignment="1">
      <alignment horizontal="center" vertical="center" wrapText="1"/>
    </xf>
    <xf numFmtId="4" fontId="6" fillId="28" borderId="30" xfId="79" applyNumberFormat="1" applyFill="1" applyBorder="1" applyAlignment="1">
      <alignment horizontal="center" vertical="center"/>
    </xf>
    <xf numFmtId="0" fontId="6" fillId="28" borderId="20" xfId="95" applyFill="1" applyBorder="1" applyAlignment="1">
      <alignment horizontal="center" vertical="top" wrapText="1"/>
    </xf>
    <xf numFmtId="0" fontId="6" fillId="28" borderId="20" xfId="95" applyFill="1" applyBorder="1" applyAlignment="1">
      <alignment horizontal="center" vertical="center" wrapText="1"/>
    </xf>
    <xf numFmtId="183" fontId="6" fillId="28" borderId="20" xfId="95" applyNumberFormat="1" applyFill="1" applyBorder="1" applyAlignment="1">
      <alignment horizontal="center" vertical="center" wrapText="1"/>
    </xf>
    <xf numFmtId="1" fontId="6" fillId="28" borderId="20" xfId="95" applyNumberFormat="1" applyFill="1" applyBorder="1" applyAlignment="1">
      <alignment horizontal="center" vertical="center" wrapText="1"/>
    </xf>
    <xf numFmtId="14" fontId="6" fillId="28" borderId="20" xfId="95" applyNumberFormat="1" applyFill="1" applyBorder="1" applyAlignment="1">
      <alignment horizontal="center" vertical="center" wrapText="1"/>
    </xf>
    <xf numFmtId="0" fontId="0" fillId="28" borderId="23" xfId="0" applyFill="1" applyBorder="1" applyAlignment="1">
      <alignment horizontal="center" vertical="center"/>
    </xf>
    <xf numFmtId="4" fontId="18" fillId="28" borderId="35" xfId="0" applyNumberFormat="1" applyFont="1" applyFill="1" applyBorder="1" applyAlignment="1">
      <alignment horizontal="center" vertical="center" wrapText="1"/>
    </xf>
    <xf numFmtId="0" fontId="6" fillId="28" borderId="20" xfId="79" applyFill="1" applyBorder="1" applyAlignment="1">
      <alignment horizontal="center" vertical="center" wrapText="1"/>
    </xf>
    <xf numFmtId="1" fontId="6" fillId="28" borderId="20" xfId="79" applyNumberFormat="1" applyFill="1" applyBorder="1" applyAlignment="1">
      <alignment horizontal="center" vertical="center" wrapText="1"/>
    </xf>
    <xf numFmtId="4" fontId="6" fillId="28" borderId="31" xfId="79" applyNumberFormat="1" applyFill="1" applyBorder="1" applyAlignment="1">
      <alignment horizontal="center" vertical="center" wrapText="1"/>
    </xf>
    <xf numFmtId="0" fontId="6" fillId="28" borderId="20" xfId="79" applyFill="1" applyBorder="1" applyAlignment="1">
      <alignment vertical="center"/>
    </xf>
    <xf numFmtId="0" fontId="6" fillId="28" borderId="20" xfId="79" applyFill="1" applyBorder="1" applyAlignment="1">
      <alignment horizontal="center" vertical="center"/>
    </xf>
    <xf numFmtId="0" fontId="18" fillId="28" borderId="22" xfId="0" applyFont="1" applyFill="1" applyBorder="1" applyAlignment="1">
      <alignment horizontal="center" vertical="center" wrapText="1"/>
    </xf>
    <xf numFmtId="4" fontId="6" fillId="28" borderId="20" xfId="79" applyNumberFormat="1" applyFill="1" applyBorder="1" applyAlignment="1">
      <alignment horizontal="right" vertical="center" wrapText="1"/>
    </xf>
    <xf numFmtId="4" fontId="6" fillId="28" borderId="31" xfId="79" applyNumberFormat="1" applyFill="1" applyBorder="1" applyAlignment="1">
      <alignment horizontal="right" vertical="center" wrapText="1"/>
    </xf>
    <xf numFmtId="4" fontId="6" fillId="28" borderId="30" xfId="79" applyNumberFormat="1" applyFill="1" applyBorder="1" applyAlignment="1">
      <alignment horizontal="center" vertical="center" wrapText="1"/>
    </xf>
    <xf numFmtId="4" fontId="6" fillId="28" borderId="30" xfId="79" applyNumberFormat="1" applyFill="1" applyBorder="1" applyAlignment="1">
      <alignment horizontal="right" vertical="center" wrapText="1"/>
    </xf>
    <xf numFmtId="1" fontId="6" fillId="51" borderId="20" xfId="79" applyNumberFormat="1" applyFill="1" applyBorder="1" applyAlignment="1">
      <alignment horizontal="center" vertical="center" wrapText="1"/>
    </xf>
    <xf numFmtId="0" fontId="6" fillId="51" borderId="20" xfId="79" applyFill="1" applyBorder="1" applyAlignment="1">
      <alignment horizontal="center" wrapText="1"/>
    </xf>
    <xf numFmtId="4" fontId="6" fillId="51" borderId="31" xfId="79" applyNumberFormat="1" applyFill="1" applyBorder="1" applyAlignment="1">
      <alignment horizontal="right" wrapText="1"/>
    </xf>
    <xf numFmtId="4" fontId="6" fillId="51" borderId="30" xfId="79" applyNumberFormat="1" applyFill="1" applyBorder="1" applyAlignment="1">
      <alignment horizontal="right" vertical="center" wrapText="1"/>
    </xf>
    <xf numFmtId="0" fontId="6" fillId="51" borderId="0" xfId="79" applyFill="1" applyBorder="1" applyAlignment="1">
      <alignment horizontal="center" vertical="center" wrapText="1"/>
    </xf>
    <xf numFmtId="0" fontId="6" fillId="51" borderId="20" xfId="79" applyFill="1" applyBorder="1" applyAlignment="1">
      <alignment horizontal="center" vertical="center"/>
    </xf>
    <xf numFmtId="4" fontId="6" fillId="51" borderId="20" xfId="95" applyNumberFormat="1" applyBorder="1" applyAlignment="1">
      <alignment horizontal="center" vertical="center" wrapText="1"/>
    </xf>
    <xf numFmtId="4" fontId="6" fillId="51" borderId="31" xfId="95" applyNumberFormat="1" applyBorder="1" applyAlignment="1">
      <alignment horizontal="center" vertical="center" wrapText="1"/>
    </xf>
    <xf numFmtId="4" fontId="6" fillId="51" borderId="40" xfId="95" applyNumberFormat="1" applyBorder="1" applyAlignment="1">
      <alignment horizontal="center" vertical="center" wrapText="1"/>
    </xf>
    <xf numFmtId="0" fontId="6" fillId="51" borderId="20" xfId="95" applyBorder="1" applyAlignment="1">
      <alignment horizontal="center" vertical="center" wrapText="1"/>
    </xf>
    <xf numFmtId="4" fontId="6" fillId="51" borderId="30" xfId="95" applyNumberFormat="1" applyBorder="1" applyAlignment="1">
      <alignment horizontal="center" vertical="center" wrapText="1"/>
    </xf>
    <xf numFmtId="1" fontId="6" fillId="51" borderId="20" xfId="95" applyNumberFormat="1" applyBorder="1" applyAlignment="1">
      <alignment horizontal="center" vertical="center" wrapText="1"/>
    </xf>
    <xf numFmtId="4" fontId="6" fillId="51" borderId="20" xfId="79" applyNumberFormat="1" applyFill="1" applyBorder="1" applyAlignment="1">
      <alignment horizontal="center" vertical="center" wrapText="1"/>
    </xf>
    <xf numFmtId="0" fontId="6" fillId="51" borderId="20" xfId="79" applyFill="1" applyBorder="1" applyAlignment="1">
      <alignment horizontal="center" vertical="center" wrapText="1"/>
    </xf>
    <xf numFmtId="1" fontId="6" fillId="51" borderId="20" xfId="79" applyNumberFormat="1" applyFill="1" applyBorder="1" applyAlignment="1">
      <alignment horizontal="center" vertical="center" wrapText="1"/>
    </xf>
    <xf numFmtId="4" fontId="6" fillId="51" borderId="0" xfId="95" applyNumberFormat="1" applyBorder="1" applyAlignment="1">
      <alignment horizontal="center" vertical="center" wrapText="1"/>
    </xf>
    <xf numFmtId="0" fontId="6" fillId="51" borderId="0" xfId="95" applyAlignment="1">
      <alignment horizontal="center" vertical="center" wrapText="1"/>
    </xf>
    <xf numFmtId="4" fontId="6" fillId="51" borderId="31" xfId="79" applyNumberFormat="1" applyFill="1" applyBorder="1" applyAlignment="1">
      <alignment horizontal="center" wrapText="1"/>
    </xf>
    <xf numFmtId="4" fontId="6" fillId="51" borderId="30" xfId="79" applyNumberFormat="1" applyFill="1" applyBorder="1" applyAlignment="1">
      <alignment horizontal="center" wrapText="1"/>
    </xf>
    <xf numFmtId="4" fontId="6" fillId="49" borderId="31" xfId="0" applyNumberFormat="1" applyFont="1" applyFill="1" applyBorder="1" applyAlignment="1">
      <alignment horizontal="center" vertical="center" wrapText="1"/>
    </xf>
    <xf numFmtId="4" fontId="6" fillId="49" borderId="31" xfId="0" applyNumberFormat="1" applyFont="1" applyFill="1" applyBorder="1" applyAlignment="1">
      <alignment horizontal="center" wrapText="1"/>
    </xf>
    <xf numFmtId="0" fontId="6" fillId="49" borderId="20" xfId="0" applyFont="1" applyFill="1" applyBorder="1" applyAlignment="1">
      <alignment horizontal="center" vertical="center" wrapText="1"/>
    </xf>
    <xf numFmtId="0" fontId="6" fillId="49" borderId="20" xfId="0" applyFont="1" applyFill="1" applyBorder="1" applyAlignment="1">
      <alignment wrapText="1"/>
    </xf>
    <xf numFmtId="4" fontId="6" fillId="49" borderId="20" xfId="0" applyNumberFormat="1" applyFont="1" applyFill="1" applyBorder="1" applyAlignment="1">
      <alignment horizontal="right" wrapText="1"/>
    </xf>
    <xf numFmtId="4" fontId="6" fillId="49" borderId="31" xfId="0" applyNumberFormat="1" applyFont="1" applyFill="1" applyBorder="1" applyAlignment="1">
      <alignment horizontal="right" wrapText="1"/>
    </xf>
    <xf numFmtId="4" fontId="6" fillId="49" borderId="30" xfId="0" applyNumberFormat="1" applyFont="1" applyFill="1" applyBorder="1" applyAlignment="1">
      <alignment horizontal="center" vertical="center" wrapText="1"/>
    </xf>
    <xf numFmtId="4" fontId="6" fillId="49" borderId="30" xfId="0" applyNumberFormat="1" applyFont="1" applyFill="1" applyBorder="1" applyAlignment="1">
      <alignment horizontal="center" wrapText="1"/>
    </xf>
    <xf numFmtId="4" fontId="6" fillId="49" borderId="30" xfId="0" applyNumberFormat="1" applyFont="1" applyFill="1" applyBorder="1" applyAlignment="1">
      <alignment horizontal="right" wrapText="1"/>
    </xf>
    <xf numFmtId="4" fontId="1" fillId="49" borderId="31" xfId="20" applyNumberFormat="1" applyFill="1" applyBorder="1" applyAlignment="1">
      <alignment horizontal="center" vertical="center" wrapText="1"/>
    </xf>
    <xf numFmtId="4" fontId="1" fillId="49" borderId="31" xfId="20" applyNumberFormat="1" applyFill="1" applyBorder="1" applyAlignment="1">
      <alignment horizontal="center" wrapText="1"/>
    </xf>
    <xf numFmtId="0" fontId="1" fillId="49" borderId="20" xfId="20" applyFill="1" applyBorder="1" applyAlignment="1">
      <alignment horizontal="center" vertical="center" wrapText="1"/>
    </xf>
    <xf numFmtId="0" fontId="1" fillId="49" borderId="20" xfId="20" applyFill="1" applyBorder="1" applyAlignment="1">
      <alignment wrapText="1"/>
    </xf>
    <xf numFmtId="4" fontId="1" fillId="49" borderId="20" xfId="20" applyNumberFormat="1" applyFill="1" applyBorder="1" applyAlignment="1">
      <alignment horizontal="right" wrapText="1"/>
    </xf>
    <xf numFmtId="4" fontId="1" fillId="49" borderId="30" xfId="20" applyNumberFormat="1" applyFill="1" applyBorder="1" applyAlignment="1">
      <alignment horizontal="center" vertical="center" wrapText="1"/>
    </xf>
    <xf numFmtId="4" fontId="1" fillId="49" borderId="30" xfId="20" applyNumberFormat="1" applyFill="1" applyBorder="1" applyAlignment="1">
      <alignment horizontal="center" wrapText="1"/>
    </xf>
    <xf numFmtId="4" fontId="1" fillId="49" borderId="31" xfId="20" applyNumberFormat="1" applyFill="1" applyBorder="1" applyAlignment="1">
      <alignment horizontal="right" wrapText="1"/>
    </xf>
    <xf numFmtId="4" fontId="1" fillId="49" borderId="30" xfId="20" applyNumberFormat="1" applyFill="1" applyBorder="1" applyAlignment="1">
      <alignment horizontal="right" wrapText="1"/>
    </xf>
    <xf numFmtId="4" fontId="6" fillId="51" borderId="20" xfId="79" applyNumberFormat="1" applyFill="1" applyBorder="1" applyAlignment="1">
      <alignment horizontal="center" vertical="center" wrapText="1"/>
    </xf>
    <xf numFmtId="0" fontId="6" fillId="51" borderId="20" xfId="79" applyFill="1" applyBorder="1" applyAlignment="1">
      <alignment horizontal="center" vertical="center" wrapText="1"/>
    </xf>
    <xf numFmtId="4" fontId="6" fillId="51" borderId="20" xfId="79" applyNumberFormat="1" applyFill="1" applyBorder="1" applyAlignment="1">
      <alignment horizontal="center" vertical="center"/>
    </xf>
    <xf numFmtId="4" fontId="6" fillId="51" borderId="31" xfId="79" applyNumberFormat="1" applyFill="1" applyBorder="1" applyAlignment="1">
      <alignment horizontal="center" vertical="center"/>
    </xf>
    <xf numFmtId="4" fontId="6" fillId="51" borderId="40" xfId="79" applyNumberFormat="1" applyFill="1" applyBorder="1" applyAlignment="1">
      <alignment horizontal="center" vertical="center"/>
    </xf>
    <xf numFmtId="4" fontId="6" fillId="51" borderId="30" xfId="79" applyNumberFormat="1" applyFill="1" applyBorder="1" applyAlignment="1">
      <alignment horizontal="center" vertical="center"/>
    </xf>
    <xf numFmtId="4" fontId="6" fillId="51" borderId="40" xfId="79" applyNumberFormat="1" applyFill="1" applyBorder="1" applyAlignment="1">
      <alignment horizontal="center" wrapText="1"/>
    </xf>
    <xf numFmtId="4" fontId="6" fillId="51" borderId="31" xfId="79" applyNumberFormat="1" applyFill="1" applyBorder="1" applyAlignment="1">
      <alignment horizontal="center" vertical="center" wrapText="1"/>
    </xf>
    <xf numFmtId="4" fontId="6" fillId="51" borderId="40" xfId="79" applyNumberFormat="1" applyFill="1" applyBorder="1" applyAlignment="1">
      <alignment horizontal="center" vertical="center" wrapText="1"/>
    </xf>
    <xf numFmtId="4" fontId="6" fillId="51" borderId="30" xfId="79" applyNumberFormat="1" applyFill="1" applyBorder="1" applyAlignment="1">
      <alignment horizontal="center" vertical="center" wrapText="1"/>
    </xf>
    <xf numFmtId="4" fontId="6" fillId="51" borderId="20" xfId="79" applyNumberFormat="1" applyFill="1" applyBorder="1" applyAlignment="1">
      <alignment horizontal="center" vertical="center" wrapText="1"/>
    </xf>
    <xf numFmtId="0" fontId="6" fillId="51" borderId="20" xfId="79" applyFill="1" applyBorder="1" applyAlignment="1">
      <alignment horizontal="center" vertical="center" wrapText="1"/>
    </xf>
    <xf numFmtId="1" fontId="6" fillId="51" borderId="20" xfId="79" applyNumberFormat="1" applyFill="1" applyBorder="1" applyAlignment="1">
      <alignment horizontal="center" vertical="center" wrapText="1"/>
    </xf>
    <xf numFmtId="4" fontId="6" fillId="51" borderId="31" xfId="79" applyNumberFormat="1" applyFill="1" applyBorder="1" applyAlignment="1">
      <alignment horizontal="center" vertical="center" wrapText="1"/>
    </xf>
    <xf numFmtId="4" fontId="6" fillId="51" borderId="30" xfId="79" applyNumberFormat="1" applyFill="1" applyBorder="1" applyAlignment="1">
      <alignment horizontal="center" vertical="center" wrapText="1"/>
    </xf>
    <xf numFmtId="0" fontId="6" fillId="51" borderId="20" xfId="79" applyFill="1" applyBorder="1" applyAlignment="1">
      <alignment horizontal="center" vertical="center" wrapText="1"/>
    </xf>
    <xf numFmtId="4" fontId="6" fillId="51" borderId="31" xfId="95" applyNumberFormat="1" applyFill="1" applyBorder="1" applyAlignment="1">
      <alignment horizontal="center" vertical="center" wrapText="1"/>
    </xf>
    <xf numFmtId="4" fontId="6" fillId="51" borderId="31" xfId="95" applyNumberFormat="1" applyFill="1" applyBorder="1" applyAlignment="1">
      <alignment horizontal="center" vertical="center"/>
    </xf>
    <xf numFmtId="0" fontId="6" fillId="51" borderId="20" xfId="95" applyFill="1" applyBorder="1" applyAlignment="1">
      <alignment horizontal="center" vertical="center" wrapText="1"/>
    </xf>
    <xf numFmtId="4" fontId="6" fillId="51" borderId="20" xfId="95" applyNumberFormat="1" applyFill="1" applyBorder="1" applyAlignment="1">
      <alignment horizontal="center" vertical="center" wrapText="1"/>
    </xf>
    <xf numFmtId="4" fontId="6" fillId="51" borderId="20" xfId="95" applyNumberFormat="1" applyFill="1" applyBorder="1" applyAlignment="1">
      <alignment horizontal="right" vertical="center" wrapText="1"/>
    </xf>
    <xf numFmtId="4" fontId="6" fillId="51" borderId="31" xfId="95" applyNumberFormat="1" applyFill="1" applyBorder="1" applyAlignment="1">
      <alignment horizontal="right" wrapText="1"/>
    </xf>
    <xf numFmtId="4" fontId="6" fillId="51" borderId="30" xfId="95" applyNumberFormat="1" applyFill="1" applyBorder="1" applyAlignment="1">
      <alignment horizontal="center" vertical="center" wrapText="1"/>
    </xf>
    <xf numFmtId="4" fontId="6" fillId="51" borderId="30" xfId="95" applyNumberFormat="1" applyFill="1" applyBorder="1" applyAlignment="1">
      <alignment horizontal="center" vertical="center"/>
    </xf>
    <xf numFmtId="4" fontId="6" fillId="51" borderId="30" xfId="95" applyNumberFormat="1" applyFill="1" applyBorder="1" applyAlignment="1">
      <alignment horizontal="right" vertical="center" wrapText="1"/>
    </xf>
    <xf numFmtId="4" fontId="6" fillId="51" borderId="31" xfId="95" applyNumberFormat="1" applyFill="1" applyBorder="1" applyAlignment="1">
      <alignment horizontal="right" vertical="center" wrapText="1"/>
    </xf>
    <xf numFmtId="4" fontId="6" fillId="51" borderId="40" xfId="95" applyNumberFormat="1" applyFill="1" applyBorder="1" applyAlignment="1">
      <alignment horizontal="center" vertical="center"/>
    </xf>
    <xf numFmtId="1" fontId="6" fillId="51" borderId="20" xfId="95" applyNumberFormat="1" applyFill="1" applyBorder="1" applyAlignment="1">
      <alignment horizontal="center" vertical="center" wrapText="1"/>
    </xf>
    <xf numFmtId="4" fontId="6" fillId="51" borderId="40" xfId="95" applyNumberFormat="1" applyFill="1" applyBorder="1" applyAlignment="1">
      <alignment horizontal="right" vertical="center" wrapText="1"/>
    </xf>
    <xf numFmtId="4" fontId="6" fillId="51" borderId="30" xfId="95" applyNumberFormat="1" applyFill="1" applyBorder="1" applyAlignment="1">
      <alignment horizontal="right" wrapText="1"/>
    </xf>
    <xf numFmtId="4" fontId="6" fillId="51" borderId="40" xfId="95" applyNumberFormat="1" applyFill="1" applyBorder="1" applyAlignment="1">
      <alignment horizontal="center" vertical="center" wrapText="1"/>
    </xf>
    <xf numFmtId="0" fontId="6" fillId="51" borderId="20" xfId="95" applyFill="1" applyBorder="1" applyAlignment="1">
      <alignment horizontal="center" wrapText="1"/>
    </xf>
    <xf numFmtId="4" fontId="6" fillId="51" borderId="40" xfId="95" applyNumberFormat="1" applyFill="1" applyBorder="1" applyAlignment="1">
      <alignment horizontal="right" wrapText="1"/>
    </xf>
    <xf numFmtId="4" fontId="6" fillId="51" borderId="20" xfId="95" applyNumberFormat="1" applyFill="1" applyBorder="1" applyAlignment="1">
      <alignment horizontal="center" vertical="center"/>
    </xf>
    <xf numFmtId="0" fontId="6" fillId="51" borderId="20" xfId="95" applyFill="1" applyBorder="1" applyAlignment="1">
      <alignment wrapText="1"/>
    </xf>
    <xf numFmtId="4" fontId="6" fillId="51" borderId="20" xfId="95" applyNumberFormat="1" applyFill="1" applyBorder="1" applyAlignment="1">
      <alignment horizontal="right" wrapText="1"/>
    </xf>
    <xf numFmtId="0" fontId="6" fillId="51" borderId="20" xfId="79" applyFill="1" applyBorder="1" applyAlignment="1">
      <alignment vertical="center" wrapText="1"/>
    </xf>
    <xf numFmtId="0" fontId="6" fillId="51" borderId="20" xfId="95" applyFill="1" applyBorder="1" applyAlignment="1">
      <alignment vertical="center" wrapText="1"/>
    </xf>
    <xf numFmtId="0" fontId="6" fillId="51" borderId="0" xfId="79" applyFill="1" applyAlignment="1">
      <alignment horizontal="center" vertical="center" wrapText="1"/>
    </xf>
    <xf numFmtId="0" fontId="6" fillId="51" borderId="44" xfId="79" applyFill="1" applyBorder="1" applyAlignment="1">
      <alignment horizontal="center" vertical="center" wrapText="1"/>
    </xf>
    <xf numFmtId="0" fontId="7" fillId="48" borderId="45" xfId="59" applyFont="1" applyFill="1" applyBorder="1" applyAlignment="1">
      <alignment horizontal="center" vertical="center" wrapText="1"/>
    </xf>
    <xf numFmtId="0" fontId="7" fillId="48" borderId="24" xfId="59" applyFont="1" applyFill="1" applyBorder="1" applyAlignment="1">
      <alignment horizontal="center" vertical="center" wrapText="1"/>
    </xf>
    <xf numFmtId="0" fontId="7" fillId="48" borderId="44" xfId="59" applyFont="1" applyFill="1" applyBorder="1" applyAlignment="1">
      <alignment horizontal="center" vertical="center" wrapText="1"/>
    </xf>
    <xf numFmtId="0" fontId="7" fillId="48" borderId="20" xfId="59" applyFont="1" applyFill="1" applyBorder="1" applyAlignment="1">
      <alignment horizontal="center" vertical="center" wrapText="1"/>
    </xf>
    <xf numFmtId="4" fontId="6" fillId="49" borderId="20" xfId="79" applyNumberFormat="1" applyBorder="1" applyAlignment="1">
      <alignment horizontal="center" vertical="center"/>
    </xf>
    <xf numFmtId="0" fontId="6" fillId="49" borderId="20" xfId="79" applyBorder="1" applyAlignment="1">
      <alignment horizontal="center" vertical="center" wrapText="1"/>
    </xf>
    <xf numFmtId="4" fontId="6" fillId="49" borderId="31" xfId="79" applyNumberFormat="1" applyBorder="1" applyAlignment="1">
      <alignment horizontal="center" vertical="center"/>
    </xf>
    <xf numFmtId="4" fontId="6" fillId="49" borderId="40" xfId="79" applyNumberFormat="1" applyBorder="1" applyAlignment="1">
      <alignment horizontal="center" vertical="center"/>
    </xf>
    <xf numFmtId="4" fontId="6" fillId="49" borderId="30" xfId="79" applyNumberFormat="1" applyBorder="1" applyAlignment="1">
      <alignment horizontal="center" vertical="center"/>
    </xf>
    <xf numFmtId="14" fontId="6" fillId="49" borderId="20" xfId="79" applyNumberFormat="1" applyBorder="1" applyAlignment="1">
      <alignment horizontal="center" vertical="center"/>
    </xf>
    <xf numFmtId="0" fontId="6" fillId="49" borderId="20" xfId="79" applyBorder="1" applyAlignment="1">
      <alignment horizontal="center" vertical="center"/>
    </xf>
    <xf numFmtId="0" fontId="41" fillId="0" borderId="0" xfId="0" applyFont="1" applyBorder="1" applyAlignment="1">
      <alignment horizontal="center" vertical="top"/>
    </xf>
    <xf numFmtId="0" fontId="18" fillId="44" borderId="37" xfId="63" applyFont="1" applyBorder="1" applyAlignment="1">
      <alignment horizontal="center" vertical="center" wrapText="1"/>
    </xf>
    <xf numFmtId="0" fontId="18" fillId="44" borderId="41" xfId="63" applyFont="1" applyBorder="1" applyAlignment="1">
      <alignment horizontal="center" vertical="center" wrapText="1"/>
    </xf>
    <xf numFmtId="0" fontId="7" fillId="48" borderId="31" xfId="59" applyFont="1" applyFill="1" applyBorder="1" applyAlignment="1">
      <alignment horizontal="center" vertical="center" wrapText="1"/>
    </xf>
    <xf numFmtId="0" fontId="7" fillId="48" borderId="30" xfId="59" applyFont="1" applyFill="1" applyBorder="1" applyAlignment="1">
      <alignment horizontal="center" vertical="center" wrapText="1"/>
    </xf>
    <xf numFmtId="0" fontId="6" fillId="49" borderId="31" xfId="79" applyBorder="1" applyAlignment="1">
      <alignment horizontal="center" vertical="center" wrapText="1"/>
    </xf>
    <xf numFmtId="0" fontId="6" fillId="49" borderId="40" xfId="79" applyBorder="1" applyAlignment="1">
      <alignment horizontal="center" vertical="center" wrapText="1"/>
    </xf>
    <xf numFmtId="0" fontId="6" fillId="49" borderId="30" xfId="79" applyBorder="1" applyAlignment="1">
      <alignment horizontal="center" vertical="center" wrapText="1"/>
    </xf>
    <xf numFmtId="4" fontId="7" fillId="48" borderId="31" xfId="0" applyNumberFormat="1" applyFont="1" applyFill="1" applyBorder="1" applyAlignment="1">
      <alignment horizontal="center" vertical="center" wrapText="1"/>
    </xf>
    <xf numFmtId="4" fontId="7" fillId="48" borderId="30" xfId="0" applyNumberFormat="1" applyFont="1" applyFill="1" applyBorder="1" applyAlignment="1">
      <alignment horizontal="center" vertical="center" wrapText="1"/>
    </xf>
    <xf numFmtId="1" fontId="0" fillId="3" borderId="31" xfId="0" applyNumberFormat="1" applyFill="1" applyBorder="1" applyAlignment="1">
      <alignment horizontal="center" vertical="center"/>
    </xf>
    <xf numFmtId="1" fontId="0" fillId="3" borderId="40" xfId="0" applyNumberFormat="1" applyFill="1" applyBorder="1" applyAlignment="1">
      <alignment horizontal="center" vertical="center"/>
    </xf>
    <xf numFmtId="1" fontId="0" fillId="3" borderId="30" xfId="0" applyNumberFormat="1" applyFill="1" applyBorder="1" applyAlignment="1">
      <alignment horizontal="center" vertical="center"/>
    </xf>
    <xf numFmtId="4" fontId="0" fillId="3" borderId="31" xfId="0" applyNumberFormat="1" applyFont="1" applyFill="1" applyBorder="1" applyAlignment="1">
      <alignment horizontal="center" vertical="center"/>
    </xf>
    <xf numFmtId="4" fontId="0" fillId="3" borderId="40" xfId="0" applyNumberFormat="1" applyFont="1" applyFill="1" applyBorder="1" applyAlignment="1">
      <alignment horizontal="center" vertical="center"/>
    </xf>
    <xf numFmtId="4" fontId="0" fillId="3" borderId="30" xfId="0" applyNumberFormat="1" applyFont="1" applyFill="1" applyBorder="1" applyAlignment="1">
      <alignment horizontal="center" vertical="center"/>
    </xf>
    <xf numFmtId="1" fontId="6" fillId="49" borderId="20" xfId="79" applyNumberFormat="1" applyBorder="1" applyAlignment="1">
      <alignment horizontal="center" vertical="center" wrapText="1"/>
    </xf>
    <xf numFmtId="0" fontId="7" fillId="58" borderId="31" xfId="59" applyFont="1" applyFill="1" applyBorder="1" applyAlignment="1">
      <alignment horizontal="center" vertical="center" wrapText="1"/>
    </xf>
    <xf numFmtId="0" fontId="7" fillId="58" borderId="30" xfId="59" applyFont="1" applyFill="1" applyBorder="1" applyAlignment="1">
      <alignment horizontal="center" vertical="center" wrapText="1"/>
    </xf>
    <xf numFmtId="14" fontId="38" fillId="4" borderId="19" xfId="0" applyNumberFormat="1" applyFont="1" applyFill="1" applyBorder="1" applyAlignment="1">
      <alignment horizontal="center" vertical="center"/>
    </xf>
    <xf numFmtId="0" fontId="39" fillId="4" borderId="19" xfId="0" applyFont="1" applyFill="1" applyBorder="1" applyAlignment="1">
      <alignment horizontal="center"/>
    </xf>
    <xf numFmtId="1" fontId="7" fillId="48" borderId="31" xfId="102" applyNumberFormat="1" applyFont="1" applyFill="1" applyBorder="1" applyAlignment="1">
      <alignment horizontal="center" vertical="center" wrapText="1"/>
    </xf>
    <xf numFmtId="1" fontId="7" fillId="48" borderId="30" xfId="102" applyNumberFormat="1" applyFont="1" applyFill="1" applyBorder="1" applyAlignment="1">
      <alignment horizontal="center" vertical="center" wrapText="1"/>
    </xf>
    <xf numFmtId="0" fontId="6" fillId="49" borderId="20" xfId="79" applyBorder="1" applyAlignment="1">
      <alignment horizontal="left" vertical="center" wrapText="1"/>
    </xf>
    <xf numFmtId="1" fontId="15" fillId="3" borderId="31" xfId="0" applyNumberFormat="1" applyFont="1" applyFill="1" applyBorder="1" applyAlignment="1">
      <alignment horizontal="center" vertical="center" wrapText="1"/>
    </xf>
    <xf numFmtId="1" fontId="15" fillId="3" borderId="30" xfId="0" applyNumberFormat="1" applyFont="1" applyFill="1" applyBorder="1" applyAlignment="1">
      <alignment horizontal="center" vertical="center" wrapText="1"/>
    </xf>
    <xf numFmtId="4" fontId="15" fillId="3" borderId="31" xfId="0" applyNumberFormat="1" applyFont="1" applyFill="1" applyBorder="1" applyAlignment="1">
      <alignment horizontal="center" vertical="center" wrapText="1"/>
    </xf>
    <xf numFmtId="4" fontId="15" fillId="3" borderId="30" xfId="0" applyNumberFormat="1" applyFont="1" applyFill="1" applyBorder="1" applyAlignment="1">
      <alignment horizontal="center" vertical="center" wrapText="1"/>
    </xf>
    <xf numFmtId="1" fontId="15" fillId="3" borderId="40" xfId="0" applyNumberFormat="1" applyFont="1" applyFill="1" applyBorder="1" applyAlignment="1">
      <alignment horizontal="center" vertical="center" wrapText="1"/>
    </xf>
    <xf numFmtId="4" fontId="15" fillId="3" borderId="40" xfId="0" applyNumberFormat="1" applyFont="1" applyFill="1" applyBorder="1" applyAlignment="1">
      <alignment horizontal="center" vertical="center" wrapText="1"/>
    </xf>
    <xf numFmtId="1" fontId="6" fillId="3" borderId="31" xfId="0" applyNumberFormat="1" applyFont="1" applyFill="1" applyBorder="1" applyAlignment="1">
      <alignment horizontal="center" vertical="center" wrapText="1"/>
    </xf>
    <xf numFmtId="1" fontId="6" fillId="3" borderId="30" xfId="0" applyNumberFormat="1" applyFont="1" applyFill="1" applyBorder="1" applyAlignment="1">
      <alignment horizontal="center" vertical="center" wrapText="1"/>
    </xf>
    <xf numFmtId="4" fontId="6" fillId="3" borderId="31" xfId="0" applyNumberFormat="1" applyFont="1" applyFill="1" applyBorder="1" applyAlignment="1">
      <alignment horizontal="center" vertical="center" wrapText="1"/>
    </xf>
    <xf numFmtId="4" fontId="6" fillId="3" borderId="30" xfId="0" applyNumberFormat="1" applyFont="1" applyFill="1" applyBorder="1" applyAlignment="1">
      <alignment horizontal="center" vertical="center" wrapText="1"/>
    </xf>
    <xf numFmtId="0" fontId="6" fillId="56" borderId="31" xfId="0" applyFont="1" applyFill="1" applyBorder="1" applyAlignment="1">
      <alignment horizontal="center" vertical="center" wrapText="1"/>
    </xf>
    <xf numFmtId="0" fontId="6" fillId="56" borderId="40" xfId="0" applyFont="1" applyFill="1" applyBorder="1" applyAlignment="1">
      <alignment horizontal="center" vertical="center" wrapText="1"/>
    </xf>
    <xf numFmtId="0" fontId="6" fillId="56" borderId="30" xfId="0" applyFont="1" applyFill="1" applyBorder="1" applyAlignment="1">
      <alignment horizontal="center" vertical="center" wrapText="1"/>
    </xf>
    <xf numFmtId="0" fontId="6" fillId="56" borderId="31" xfId="0" applyFont="1" applyFill="1" applyBorder="1" applyAlignment="1">
      <alignment horizontal="center" vertical="center"/>
    </xf>
    <xf numFmtId="0" fontId="6" fillId="56" borderId="40" xfId="0" applyFont="1" applyFill="1" applyBorder="1" applyAlignment="1">
      <alignment horizontal="center" vertical="center"/>
    </xf>
    <xf numFmtId="0" fontId="6" fillId="56" borderId="30" xfId="0" applyFont="1" applyFill="1" applyBorder="1" applyAlignment="1">
      <alignment horizontal="center" vertical="center"/>
    </xf>
    <xf numFmtId="1" fontId="6" fillId="57" borderId="40" xfId="0" applyNumberFormat="1" applyFont="1" applyFill="1" applyBorder="1" applyAlignment="1">
      <alignment horizontal="center" vertical="center" wrapText="1"/>
    </xf>
    <xf numFmtId="4" fontId="6" fillId="57" borderId="40" xfId="0" applyNumberFormat="1" applyFont="1" applyFill="1" applyBorder="1" applyAlignment="1">
      <alignment horizontal="center" vertical="center" wrapText="1"/>
    </xf>
    <xf numFmtId="4" fontId="6" fillId="51" borderId="40" xfId="95" applyNumberFormat="1" applyBorder="1" applyAlignment="1">
      <alignment horizontal="center" vertical="center"/>
    </xf>
    <xf numFmtId="4" fontId="6" fillId="56" borderId="31" xfId="79" applyNumberFormat="1" applyFont="1" applyFill="1" applyBorder="1" applyAlignment="1">
      <alignment horizontal="center" vertical="center" wrapText="1"/>
    </xf>
    <xf numFmtId="4" fontId="6" fillId="56" borderId="40" xfId="79" applyNumberFormat="1" applyFont="1" applyFill="1" applyBorder="1" applyAlignment="1">
      <alignment horizontal="center" vertical="center" wrapText="1"/>
    </xf>
    <xf numFmtId="4" fontId="6" fillId="56" borderId="30" xfId="79" applyNumberFormat="1" applyFont="1" applyFill="1" applyBorder="1" applyAlignment="1">
      <alignment horizontal="center" vertical="center" wrapText="1"/>
    </xf>
    <xf numFmtId="2" fontId="6" fillId="56" borderId="31" xfId="79" applyNumberFormat="1" applyFont="1" applyFill="1" applyBorder="1" applyAlignment="1">
      <alignment horizontal="center" vertical="center" wrapText="1"/>
    </xf>
    <xf numFmtId="2" fontId="6" fillId="56" borderId="40" xfId="79" applyNumberFormat="1" applyFont="1" applyFill="1" applyBorder="1" applyAlignment="1">
      <alignment horizontal="center" vertical="center" wrapText="1"/>
    </xf>
    <xf numFmtId="2" fontId="6" fillId="56" borderId="30" xfId="79" applyNumberFormat="1" applyFont="1" applyFill="1" applyBorder="1" applyAlignment="1">
      <alignment horizontal="center" vertical="center" wrapText="1"/>
    </xf>
    <xf numFmtId="4" fontId="6" fillId="51" borderId="20" xfId="95" applyNumberFormat="1" applyBorder="1" applyAlignment="1">
      <alignment horizontal="center" vertical="center"/>
    </xf>
    <xf numFmtId="1" fontId="15" fillId="57" borderId="31" xfId="0" applyNumberFormat="1" applyFont="1" applyFill="1" applyBorder="1" applyAlignment="1">
      <alignment horizontal="center" vertical="center" wrapText="1"/>
    </xf>
    <xf numFmtId="1" fontId="15" fillId="57" borderId="40" xfId="0" applyNumberFormat="1" applyFont="1" applyFill="1" applyBorder="1" applyAlignment="1">
      <alignment horizontal="center" vertical="center" wrapText="1"/>
    </xf>
    <xf numFmtId="1" fontId="15" fillId="57" borderId="30" xfId="0" applyNumberFormat="1" applyFont="1" applyFill="1" applyBorder="1" applyAlignment="1">
      <alignment horizontal="center" vertical="center" wrapText="1"/>
    </xf>
    <xf numFmtId="4" fontId="15" fillId="57" borderId="31" xfId="0" applyNumberFormat="1" applyFont="1" applyFill="1" applyBorder="1" applyAlignment="1">
      <alignment horizontal="center" vertical="center" wrapText="1"/>
    </xf>
    <xf numFmtId="4" fontId="15" fillId="57" borderId="40" xfId="0" applyNumberFormat="1" applyFont="1" applyFill="1" applyBorder="1" applyAlignment="1">
      <alignment horizontal="center" vertical="center" wrapText="1"/>
    </xf>
    <xf numFmtId="4" fontId="15" fillId="57" borderId="30" xfId="0" applyNumberFormat="1" applyFont="1" applyFill="1" applyBorder="1" applyAlignment="1">
      <alignment horizontal="center" vertical="center" wrapText="1"/>
    </xf>
    <xf numFmtId="1" fontId="6" fillId="51" borderId="31" xfId="95" applyNumberFormat="1" applyBorder="1" applyAlignment="1">
      <alignment horizontal="center" vertical="center" wrapText="1"/>
    </xf>
    <xf numFmtId="1" fontId="6" fillId="51" borderId="30" xfId="95" applyNumberFormat="1" applyBorder="1" applyAlignment="1">
      <alignment horizontal="center" vertical="center" wrapText="1"/>
    </xf>
    <xf numFmtId="1" fontId="6" fillId="51" borderId="40" xfId="95" applyNumberFormat="1" applyBorder="1" applyAlignment="1">
      <alignment horizontal="center" vertical="center" wrapText="1"/>
    </xf>
    <xf numFmtId="4" fontId="6" fillId="51" borderId="20" xfId="95" applyNumberFormat="1" applyBorder="1" applyAlignment="1">
      <alignment horizontal="center" vertical="center" wrapText="1"/>
    </xf>
    <xf numFmtId="4" fontId="6" fillId="51" borderId="20" xfId="95" applyNumberFormat="1" applyBorder="1" applyAlignment="1">
      <alignment vertical="center"/>
    </xf>
    <xf numFmtId="1" fontId="6" fillId="51" borderId="31" xfId="95" applyNumberFormat="1" applyBorder="1" applyAlignment="1">
      <alignment horizontal="center" vertical="center"/>
    </xf>
    <xf numFmtId="1" fontId="6" fillId="51" borderId="40" xfId="95" applyNumberFormat="1" applyBorder="1" applyAlignment="1">
      <alignment horizontal="center" vertical="center"/>
    </xf>
    <xf numFmtId="1" fontId="6" fillId="51" borderId="30" xfId="95" applyNumberFormat="1" applyBorder="1" applyAlignment="1">
      <alignment horizontal="center" vertical="center"/>
    </xf>
    <xf numFmtId="1" fontId="6" fillId="56" borderId="31" xfId="79" applyNumberFormat="1" applyFont="1" applyFill="1" applyBorder="1" applyAlignment="1">
      <alignment horizontal="center" vertical="center" wrapText="1"/>
    </xf>
    <xf numFmtId="1" fontId="6" fillId="56" borderId="40" xfId="79" applyNumberFormat="1" applyFont="1" applyFill="1" applyBorder="1" applyAlignment="1">
      <alignment horizontal="center" vertical="center" wrapText="1"/>
    </xf>
    <xf numFmtId="1" fontId="6" fillId="56" borderId="30" xfId="79" applyNumberFormat="1" applyFont="1" applyFill="1" applyBorder="1" applyAlignment="1">
      <alignment horizontal="center" vertical="center" wrapText="1"/>
    </xf>
    <xf numFmtId="0" fontId="6" fillId="56" borderId="31" xfId="79" applyFont="1" applyFill="1" applyBorder="1" applyAlignment="1">
      <alignment horizontal="center" vertical="center" wrapText="1"/>
    </xf>
    <xf numFmtId="0" fontId="6" fillId="56" borderId="40" xfId="79" applyFont="1" applyFill="1" applyBorder="1" applyAlignment="1">
      <alignment horizontal="center" vertical="center" wrapText="1"/>
    </xf>
    <xf numFmtId="0" fontId="6" fillId="56" borderId="30" xfId="79" applyFont="1" applyFill="1" applyBorder="1" applyAlignment="1">
      <alignment horizontal="center" vertical="center" wrapText="1"/>
    </xf>
    <xf numFmtId="0" fontId="6" fillId="51" borderId="20" xfId="95" applyBorder="1" applyAlignment="1">
      <alignment horizontal="center" vertical="center" wrapText="1"/>
    </xf>
    <xf numFmtId="49" fontId="6" fillId="51" borderId="20" xfId="95" applyNumberFormat="1" applyBorder="1" applyAlignment="1">
      <alignment horizontal="center" vertical="center"/>
    </xf>
    <xf numFmtId="2" fontId="6" fillId="51" borderId="20" xfId="95" applyNumberFormat="1" applyBorder="1" applyAlignment="1">
      <alignment horizontal="center" vertical="center"/>
    </xf>
    <xf numFmtId="4" fontId="6" fillId="51" borderId="46" xfId="95" applyNumberFormat="1" applyBorder="1" applyAlignment="1">
      <alignment horizontal="center" vertical="center"/>
    </xf>
    <xf numFmtId="4" fontId="6" fillId="51" borderId="47" xfId="95" applyNumberFormat="1" applyBorder="1" applyAlignment="1">
      <alignment horizontal="center" vertical="center"/>
    </xf>
    <xf numFmtId="4" fontId="6" fillId="51" borderId="48" xfId="95" applyNumberFormat="1" applyBorder="1" applyAlignment="1">
      <alignment horizontal="center" vertical="center"/>
    </xf>
    <xf numFmtId="0" fontId="6" fillId="51" borderId="31" xfId="95" applyBorder="1" applyAlignment="1">
      <alignment horizontal="center" vertical="center" wrapText="1"/>
    </xf>
    <xf numFmtId="0" fontId="6" fillId="51" borderId="40" xfId="95" applyBorder="1" applyAlignment="1">
      <alignment horizontal="center" vertical="center" wrapText="1"/>
    </xf>
    <xf numFmtId="0" fontId="6" fillId="51" borderId="30" xfId="95" applyBorder="1" applyAlignment="1">
      <alignment horizontal="center" vertical="center" wrapText="1"/>
    </xf>
    <xf numFmtId="2" fontId="6" fillId="51" borderId="20" xfId="95" applyNumberFormat="1" applyBorder="1" applyAlignment="1">
      <alignment vertical="center" wrapText="1"/>
    </xf>
    <xf numFmtId="49" fontId="6" fillId="28" borderId="49" xfId="79" applyNumberFormat="1" applyFill="1" applyBorder="1" applyAlignment="1">
      <alignment horizontal="center" vertical="center"/>
    </xf>
    <xf numFmtId="49" fontId="6" fillId="28" borderId="50" xfId="79" applyNumberFormat="1" applyFill="1" applyBorder="1" applyAlignment="1">
      <alignment horizontal="center" vertical="center"/>
    </xf>
    <xf numFmtId="2" fontId="6" fillId="51" borderId="31" xfId="95" applyNumberFormat="1" applyBorder="1" applyAlignment="1">
      <alignment vertical="center" wrapText="1"/>
    </xf>
    <xf numFmtId="0" fontId="65" fillId="28" borderId="49" xfId="63" applyFont="1" applyFill="1" applyBorder="1" applyAlignment="1">
      <alignment horizontal="center" vertical="center" wrapText="1"/>
    </xf>
    <xf numFmtId="0" fontId="65" fillId="28" borderId="50" xfId="63" applyFont="1" applyFill="1" applyBorder="1" applyAlignment="1">
      <alignment horizontal="center" vertical="center" wrapText="1"/>
    </xf>
    <xf numFmtId="49" fontId="6" fillId="51" borderId="31" xfId="95" applyNumberFormat="1" applyBorder="1" applyAlignment="1">
      <alignment horizontal="center" vertical="center"/>
    </xf>
    <xf numFmtId="1" fontId="65" fillId="28" borderId="49" xfId="63" applyNumberFormat="1" applyFont="1" applyFill="1" applyBorder="1" applyAlignment="1">
      <alignment horizontal="center" vertical="center"/>
    </xf>
    <xf numFmtId="1" fontId="65" fillId="28" borderId="50" xfId="63" applyNumberFormat="1" applyFont="1" applyFill="1" applyBorder="1" applyAlignment="1">
      <alignment horizontal="center" vertical="center"/>
    </xf>
    <xf numFmtId="2" fontId="65" fillId="28" borderId="49" xfId="63" applyNumberFormat="1" applyFont="1" applyFill="1" applyBorder="1" applyAlignment="1">
      <alignment horizontal="center" vertical="center" wrapText="1"/>
    </xf>
    <xf numFmtId="2" fontId="65" fillId="28" borderId="50" xfId="63" applyNumberFormat="1" applyFont="1" applyFill="1" applyBorder="1" applyAlignment="1">
      <alignment horizontal="center" vertical="center" wrapText="1"/>
    </xf>
    <xf numFmtId="0" fontId="6" fillId="51" borderId="51" xfId="95" applyBorder="1" applyAlignment="1">
      <alignment horizontal="center" vertical="center"/>
    </xf>
    <xf numFmtId="0" fontId="6" fillId="51" borderId="26" xfId="95" applyBorder="1" applyAlignment="1">
      <alignment horizontal="center" vertical="center"/>
    </xf>
    <xf numFmtId="0" fontId="6" fillId="51" borderId="52" xfId="95" applyBorder="1" applyAlignment="1">
      <alignment horizontal="center" vertical="center"/>
    </xf>
    <xf numFmtId="0" fontId="6" fillId="51" borderId="51" xfId="95" applyBorder="1" applyAlignment="1">
      <alignment vertical="center" wrapText="1"/>
    </xf>
    <xf numFmtId="0" fontId="6" fillId="51" borderId="26" xfId="95" applyBorder="1" applyAlignment="1">
      <alignment vertical="center" wrapText="1"/>
    </xf>
    <xf numFmtId="0" fontId="6" fillId="51" borderId="52" xfId="95" applyBorder="1" applyAlignment="1">
      <alignment vertical="center" wrapText="1"/>
    </xf>
    <xf numFmtId="1" fontId="6" fillId="51" borderId="20" xfId="95" applyNumberFormat="1" applyBorder="1" applyAlignment="1">
      <alignment horizontal="center" vertical="center"/>
    </xf>
    <xf numFmtId="0" fontId="6" fillId="51" borderId="20" xfId="95" applyBorder="1" applyAlignment="1">
      <alignment vertical="center"/>
    </xf>
    <xf numFmtId="49" fontId="6" fillId="51" borderId="52" xfId="95" applyNumberFormat="1" applyBorder="1" applyAlignment="1">
      <alignment horizontal="justify" vertical="center"/>
    </xf>
    <xf numFmtId="49" fontId="6" fillId="51" borderId="53" xfId="95" applyNumberFormat="1" applyBorder="1" applyAlignment="1">
      <alignment horizontal="justify" vertical="center"/>
    </xf>
    <xf numFmtId="49" fontId="6" fillId="51" borderId="49" xfId="95" applyNumberFormat="1" applyBorder="1" applyAlignment="1">
      <alignment horizontal="justify" vertical="center"/>
    </xf>
    <xf numFmtId="0" fontId="6" fillId="51" borderId="20" xfId="95" applyBorder="1" applyAlignment="1">
      <alignment horizontal="center" vertical="center"/>
    </xf>
    <xf numFmtId="49" fontId="6" fillId="51" borderId="51" xfId="95" applyNumberFormat="1" applyBorder="1" applyAlignment="1">
      <alignment horizontal="center" vertical="center"/>
    </xf>
    <xf numFmtId="49" fontId="6" fillId="51" borderId="26" xfId="95" applyNumberFormat="1" applyBorder="1" applyAlignment="1">
      <alignment horizontal="center" vertical="center"/>
    </xf>
    <xf numFmtId="49" fontId="6" fillId="51" borderId="52" xfId="95" applyNumberFormat="1" applyBorder="1" applyAlignment="1">
      <alignment horizontal="center" vertical="center"/>
    </xf>
    <xf numFmtId="4" fontId="6" fillId="51" borderId="31" xfId="95" applyNumberFormat="1" applyFont="1" applyBorder="1" applyAlignment="1">
      <alignment horizontal="center" vertical="center"/>
    </xf>
    <xf numFmtId="4" fontId="6" fillId="51" borderId="40" xfId="95" applyNumberFormat="1" applyFont="1" applyBorder="1" applyAlignment="1">
      <alignment horizontal="center" vertical="center"/>
    </xf>
    <xf numFmtId="49" fontId="6" fillId="51" borderId="49" xfId="95" applyNumberFormat="1" applyFont="1" applyBorder="1" applyAlignment="1">
      <alignment horizontal="center" vertical="center"/>
    </xf>
    <xf numFmtId="49" fontId="6" fillId="51" borderId="26" xfId="95" applyNumberFormat="1" applyFont="1" applyBorder="1" applyAlignment="1">
      <alignment horizontal="center" vertical="center"/>
    </xf>
    <xf numFmtId="4" fontId="6" fillId="51" borderId="54" xfId="95" applyNumberFormat="1" applyFont="1" applyBorder="1" applyAlignment="1">
      <alignment horizontal="center" vertical="center"/>
    </xf>
    <xf numFmtId="4" fontId="6" fillId="51" borderId="47" xfId="95" applyNumberFormat="1" applyFont="1" applyBorder="1" applyAlignment="1">
      <alignment horizontal="center" vertical="center"/>
    </xf>
    <xf numFmtId="1" fontId="6" fillId="51" borderId="31" xfId="95" applyNumberFormat="1" applyFont="1" applyBorder="1" applyAlignment="1">
      <alignment horizontal="center" vertical="center"/>
    </xf>
    <xf numFmtId="1" fontId="6" fillId="51" borderId="30" xfId="95" applyNumberFormat="1" applyFont="1" applyBorder="1" applyAlignment="1">
      <alignment horizontal="center" vertical="center"/>
    </xf>
    <xf numFmtId="0" fontId="6" fillId="51" borderId="31" xfId="95" applyBorder="1" applyAlignment="1">
      <alignment horizontal="center" vertical="center"/>
    </xf>
    <xf numFmtId="0" fontId="6" fillId="51" borderId="40" xfId="95" applyBorder="1" applyAlignment="1">
      <alignment horizontal="center" vertical="center"/>
    </xf>
    <xf numFmtId="0" fontId="6" fillId="51" borderId="30" xfId="95" applyBorder="1" applyAlignment="1">
      <alignment horizontal="center" vertical="center"/>
    </xf>
    <xf numFmtId="4" fontId="6" fillId="51" borderId="55" xfId="95" applyNumberFormat="1" applyBorder="1" applyAlignment="1">
      <alignment horizontal="center" vertical="center"/>
    </xf>
    <xf numFmtId="4" fontId="6" fillId="51" borderId="56" xfId="95" applyNumberFormat="1" applyBorder="1" applyAlignment="1">
      <alignment horizontal="center" vertical="center"/>
    </xf>
    <xf numFmtId="4" fontId="6" fillId="51" borderId="31" xfId="95" applyNumberFormat="1" applyBorder="1" applyAlignment="1">
      <alignment horizontal="center" vertical="center"/>
    </xf>
    <xf numFmtId="4" fontId="6" fillId="51" borderId="30" xfId="95" applyNumberFormat="1" applyBorder="1" applyAlignment="1">
      <alignment horizontal="center" vertical="center"/>
    </xf>
    <xf numFmtId="49" fontId="6" fillId="51" borderId="51" xfId="95" applyNumberFormat="1" applyBorder="1" applyAlignment="1">
      <alignment horizontal="left" vertical="center"/>
    </xf>
    <xf numFmtId="49" fontId="6" fillId="51" borderId="26" xfId="95" applyNumberFormat="1" applyBorder="1" applyAlignment="1">
      <alignment horizontal="left" vertical="center"/>
    </xf>
    <xf numFmtId="49" fontId="6" fillId="51" borderId="52" xfId="95" applyNumberFormat="1" applyBorder="1" applyAlignment="1">
      <alignment horizontal="left" vertical="center"/>
    </xf>
    <xf numFmtId="0" fontId="6" fillId="51" borderId="51" xfId="95" applyBorder="1" applyAlignment="1">
      <alignment horizontal="center" vertical="center" wrapText="1"/>
    </xf>
    <xf numFmtId="0" fontId="6" fillId="51" borderId="26" xfId="95" applyBorder="1" applyAlignment="1">
      <alignment horizontal="center" vertical="center" wrapText="1"/>
    </xf>
    <xf numFmtId="0" fontId="6" fillId="51" borderId="52" xfId="95" applyBorder="1" applyAlignment="1">
      <alignment horizontal="center" vertical="center" wrapText="1"/>
    </xf>
    <xf numFmtId="2" fontId="6" fillId="51" borderId="52" xfId="95" applyNumberFormat="1" applyBorder="1" applyAlignment="1">
      <alignment vertical="center" wrapText="1"/>
    </xf>
    <xf numFmtId="2" fontId="6" fillId="51" borderId="53" xfId="95" applyNumberFormat="1" applyBorder="1" applyAlignment="1">
      <alignment vertical="center" wrapText="1"/>
    </xf>
    <xf numFmtId="2" fontId="6" fillId="51" borderId="20" xfId="95" applyNumberFormat="1" applyBorder="1" applyAlignment="1">
      <alignment horizontal="center" vertical="center" wrapText="1"/>
    </xf>
    <xf numFmtId="14" fontId="6" fillId="51" borderId="20" xfId="95" applyNumberFormat="1" applyBorder="1" applyAlignment="1">
      <alignment horizontal="center" vertical="center" wrapText="1"/>
    </xf>
    <xf numFmtId="2" fontId="6" fillId="51" borderId="40" xfId="95" applyNumberFormat="1" applyBorder="1" applyAlignment="1">
      <alignment horizontal="center" vertical="center"/>
    </xf>
    <xf numFmtId="0" fontId="6" fillId="51" borderId="20" xfId="95" applyBorder="1" applyAlignment="1">
      <alignment vertical="center" wrapText="1"/>
    </xf>
    <xf numFmtId="0" fontId="6" fillId="51" borderId="53" xfId="95" applyBorder="1" applyAlignment="1">
      <alignment horizontal="center" vertical="center" wrapText="1"/>
    </xf>
    <xf numFmtId="0" fontId="6" fillId="51" borderId="49" xfId="95" applyBorder="1" applyAlignment="1">
      <alignment horizontal="center" vertical="center" wrapText="1"/>
    </xf>
    <xf numFmtId="4" fontId="6" fillId="28" borderId="54" xfId="79" applyNumberFormat="1" applyFill="1" applyBorder="1" applyAlignment="1">
      <alignment horizontal="center" vertical="center"/>
    </xf>
    <xf numFmtId="4" fontId="6" fillId="28" borderId="57" xfId="79" applyNumberFormat="1" applyFill="1" applyBorder="1" applyAlignment="1">
      <alignment horizontal="center" vertical="center"/>
    </xf>
    <xf numFmtId="14" fontId="6" fillId="51" borderId="31" xfId="95" applyNumberFormat="1" applyBorder="1" applyAlignment="1">
      <alignment horizontal="center" vertical="center" wrapText="1"/>
    </xf>
    <xf numFmtId="14" fontId="6" fillId="51" borderId="40" xfId="95" applyNumberFormat="1" applyBorder="1" applyAlignment="1">
      <alignment horizontal="center" vertical="center" wrapText="1"/>
    </xf>
    <xf numFmtId="14" fontId="6" fillId="51" borderId="20" xfId="95" applyNumberFormat="1" applyBorder="1" applyAlignment="1">
      <alignment horizontal="justify" vertical="center" wrapText="1"/>
    </xf>
    <xf numFmtId="0" fontId="6" fillId="51" borderId="20" xfId="95" applyBorder="1" applyAlignment="1">
      <alignment horizontal="justify" vertical="center" wrapText="1"/>
    </xf>
    <xf numFmtId="4" fontId="6" fillId="51" borderId="58" xfId="95" applyNumberFormat="1" applyBorder="1" applyAlignment="1">
      <alignment horizontal="center" vertical="center"/>
    </xf>
    <xf numFmtId="14" fontId="6" fillId="51" borderId="20" xfId="95" applyNumberFormat="1" applyBorder="1" applyAlignment="1">
      <alignment horizontal="center" vertical="center"/>
    </xf>
    <xf numFmtId="14" fontId="6" fillId="51" borderId="31" xfId="95" applyNumberFormat="1" applyBorder="1" applyAlignment="1">
      <alignment horizontal="center" vertical="center"/>
    </xf>
    <xf numFmtId="14" fontId="6" fillId="51" borderId="40" xfId="95" applyNumberFormat="1" applyBorder="1" applyAlignment="1">
      <alignment horizontal="center" vertical="center"/>
    </xf>
    <xf numFmtId="14" fontId="6" fillId="51" borderId="30" xfId="95" applyNumberFormat="1" applyBorder="1" applyAlignment="1">
      <alignment horizontal="center" vertical="center"/>
    </xf>
    <xf numFmtId="2" fontId="6" fillId="56" borderId="31" xfId="0" applyNumberFormat="1" applyFont="1" applyFill="1" applyBorder="1" applyAlignment="1">
      <alignment horizontal="justify" vertical="center"/>
    </xf>
    <xf numFmtId="2" fontId="6" fillId="56" borderId="40" xfId="0" applyNumberFormat="1" applyFont="1" applyFill="1" applyBorder="1" applyAlignment="1">
      <alignment horizontal="justify" vertical="center"/>
    </xf>
    <xf numFmtId="2" fontId="6" fillId="56" borderId="30" xfId="0" applyNumberFormat="1" applyFont="1" applyFill="1" applyBorder="1" applyAlignment="1">
      <alignment horizontal="justify" vertical="center"/>
    </xf>
    <xf numFmtId="14" fontId="6" fillId="51" borderId="20" xfId="95" applyNumberFormat="1" applyBorder="1" applyAlignment="1">
      <alignment horizontal="justify" vertical="center"/>
    </xf>
    <xf numFmtId="0" fontId="6" fillId="51" borderId="20" xfId="95" applyBorder="1" applyAlignment="1">
      <alignment horizontal="justify" vertical="center"/>
    </xf>
    <xf numFmtId="2" fontId="6" fillId="51" borderId="40" xfId="95" applyNumberFormat="1" applyBorder="1" applyAlignment="1">
      <alignment horizontal="center" vertical="center" wrapText="1"/>
    </xf>
    <xf numFmtId="0" fontId="6" fillId="56" borderId="20" xfId="0" applyFont="1" applyFill="1" applyBorder="1" applyAlignment="1">
      <alignment horizontal="center" vertical="center"/>
    </xf>
    <xf numFmtId="0" fontId="8" fillId="56" borderId="31" xfId="0" applyFont="1" applyFill="1" applyBorder="1" applyAlignment="1">
      <alignment horizontal="center" vertical="center" wrapText="1"/>
    </xf>
    <xf numFmtId="0" fontId="8" fillId="56" borderId="40" xfId="0" applyFont="1" applyFill="1" applyBorder="1" applyAlignment="1">
      <alignment horizontal="center" vertical="center" wrapText="1"/>
    </xf>
    <xf numFmtId="0" fontId="8" fillId="56" borderId="30" xfId="0" applyFont="1" applyFill="1" applyBorder="1" applyAlignment="1">
      <alignment horizontal="center" vertical="center" wrapText="1"/>
    </xf>
    <xf numFmtId="4" fontId="7" fillId="48" borderId="20" xfId="59" applyNumberFormat="1" applyFont="1" applyFill="1" applyBorder="1" applyAlignment="1">
      <alignment horizontal="center" vertical="center" wrapText="1"/>
    </xf>
    <xf numFmtId="0" fontId="6" fillId="51" borderId="20" xfId="95" applyBorder="1" applyAlignment="1">
      <alignment horizontal="left" vertical="center" wrapText="1"/>
    </xf>
    <xf numFmtId="0" fontId="6" fillId="51" borderId="31" xfId="95" applyBorder="1" applyAlignment="1">
      <alignment vertical="center" wrapText="1"/>
    </xf>
    <xf numFmtId="0" fontId="6" fillId="51" borderId="40" xfId="95" applyBorder="1" applyAlignment="1">
      <alignment vertical="center" wrapText="1"/>
    </xf>
    <xf numFmtId="2" fontId="6" fillId="51" borderId="31" xfId="95" applyNumberFormat="1" applyBorder="1" applyAlignment="1">
      <alignment horizontal="left" vertical="center" wrapText="1"/>
    </xf>
    <xf numFmtId="2" fontId="6" fillId="51" borderId="30" xfId="95" applyNumberFormat="1" applyBorder="1" applyAlignment="1">
      <alignment horizontal="left" vertical="center" wrapText="1"/>
    </xf>
    <xf numFmtId="4" fontId="6" fillId="56" borderId="31" xfId="0" applyNumberFormat="1" applyFont="1" applyFill="1" applyBorder="1" applyAlignment="1">
      <alignment horizontal="center" vertical="center"/>
    </xf>
    <xf numFmtId="4" fontId="6" fillId="56" borderId="40" xfId="0" applyNumberFormat="1" applyFont="1" applyFill="1" applyBorder="1" applyAlignment="1">
      <alignment horizontal="center" vertical="center"/>
    </xf>
    <xf numFmtId="4" fontId="6" fillId="56" borderId="30" xfId="0" applyNumberFormat="1" applyFont="1" applyFill="1" applyBorder="1" applyAlignment="1">
      <alignment horizontal="center" vertical="center"/>
    </xf>
    <xf numFmtId="2" fontId="6" fillId="56" borderId="31" xfId="0" applyNumberFormat="1" applyFont="1" applyFill="1" applyBorder="1" applyAlignment="1">
      <alignment vertical="center" wrapText="1"/>
    </xf>
    <xf numFmtId="2" fontId="6" fillId="56" borderId="40" xfId="0" applyNumberFormat="1" applyFont="1" applyFill="1" applyBorder="1" applyAlignment="1">
      <alignment vertical="center" wrapText="1"/>
    </xf>
    <xf numFmtId="2" fontId="6" fillId="56" borderId="30" xfId="0" applyNumberFormat="1" applyFont="1" applyFill="1" applyBorder="1" applyAlignment="1">
      <alignment vertical="center" wrapText="1"/>
    </xf>
    <xf numFmtId="1" fontId="6" fillId="56" borderId="31" xfId="0" applyNumberFormat="1" applyFont="1" applyFill="1" applyBorder="1" applyAlignment="1">
      <alignment horizontal="center" vertical="center"/>
    </xf>
    <xf numFmtId="1" fontId="6" fillId="56" borderId="40" xfId="0" applyNumberFormat="1" applyFont="1" applyFill="1" applyBorder="1" applyAlignment="1">
      <alignment horizontal="center" vertical="center"/>
    </xf>
    <xf numFmtId="1" fontId="6" fillId="56" borderId="30" xfId="0" applyNumberFormat="1" applyFont="1" applyFill="1" applyBorder="1" applyAlignment="1">
      <alignment horizontal="center" vertical="center"/>
    </xf>
    <xf numFmtId="0" fontId="6" fillId="51" borderId="31" xfId="95" applyBorder="1" applyAlignment="1">
      <alignment horizontal="left" vertical="center" wrapText="1"/>
    </xf>
    <xf numFmtId="0" fontId="6" fillId="51" borderId="40" xfId="95" applyBorder="1" applyAlignment="1">
      <alignment horizontal="left" vertical="center" wrapText="1"/>
    </xf>
    <xf numFmtId="0" fontId="6" fillId="51" borderId="30" xfId="95" applyBorder="1" applyAlignment="1">
      <alignment horizontal="left" vertical="center" wrapText="1"/>
    </xf>
    <xf numFmtId="1" fontId="6" fillId="51" borderId="26" xfId="95" applyNumberFormat="1" applyBorder="1" applyAlignment="1">
      <alignment horizontal="center" vertical="center"/>
    </xf>
    <xf numFmtId="2" fontId="6" fillId="51" borderId="26" xfId="95" applyNumberFormat="1" applyBorder="1" applyAlignment="1">
      <alignment vertical="center" wrapText="1"/>
    </xf>
    <xf numFmtId="2" fontId="6" fillId="51" borderId="49" xfId="95" applyNumberFormat="1" applyBorder="1" applyAlignment="1">
      <alignment vertical="center" wrapText="1"/>
    </xf>
    <xf numFmtId="0" fontId="6" fillId="51" borderId="49" xfId="95" applyFont="1" applyBorder="1" applyAlignment="1">
      <alignment horizontal="center" vertical="center" wrapText="1"/>
    </xf>
    <xf numFmtId="0" fontId="6" fillId="51" borderId="26" xfId="95" applyFont="1" applyBorder="1" applyAlignment="1">
      <alignment horizontal="center" vertical="center" wrapText="1"/>
    </xf>
    <xf numFmtId="1" fontId="6" fillId="51" borderId="49" xfId="95" applyNumberFormat="1" applyFont="1" applyBorder="1" applyAlignment="1">
      <alignment horizontal="center" vertical="center"/>
    </xf>
    <xf numFmtId="1" fontId="6" fillId="51" borderId="26" xfId="95" applyNumberFormat="1" applyFont="1" applyBorder="1" applyAlignment="1">
      <alignment horizontal="center" vertical="center"/>
    </xf>
    <xf numFmtId="1" fontId="6" fillId="51" borderId="52" xfId="95" applyNumberFormat="1" applyBorder="1" applyAlignment="1">
      <alignment horizontal="center" vertical="center"/>
    </xf>
    <xf numFmtId="1" fontId="6" fillId="51" borderId="53" xfId="95" applyNumberFormat="1" applyBorder="1" applyAlignment="1">
      <alignment horizontal="center" vertical="center"/>
    </xf>
    <xf numFmtId="1" fontId="6" fillId="51" borderId="51" xfId="95" applyNumberFormat="1" applyBorder="1" applyAlignment="1">
      <alignment horizontal="center" vertical="center"/>
    </xf>
    <xf numFmtId="0" fontId="6" fillId="51" borderId="31" xfId="95" applyFont="1" applyBorder="1" applyAlignment="1">
      <alignment horizontal="center" vertical="center" wrapText="1"/>
    </xf>
    <xf numFmtId="0" fontId="6" fillId="51" borderId="40" xfId="95" applyFont="1" applyBorder="1" applyAlignment="1">
      <alignment horizontal="center" vertical="center" wrapText="1"/>
    </xf>
    <xf numFmtId="0" fontId="6" fillId="51" borderId="31" xfId="95" applyFont="1" applyBorder="1" applyAlignment="1">
      <alignment horizontal="center" vertical="center"/>
    </xf>
    <xf numFmtId="0" fontId="6" fillId="51" borderId="40" xfId="95" applyFont="1" applyBorder="1" applyAlignment="1">
      <alignment horizontal="center" vertical="center"/>
    </xf>
    <xf numFmtId="2" fontId="6" fillId="51" borderId="49" xfId="95" applyNumberFormat="1" applyFont="1" applyBorder="1" applyAlignment="1">
      <alignment vertical="center" wrapText="1"/>
    </xf>
    <xf numFmtId="2" fontId="6" fillId="51" borderId="26" xfId="95" applyNumberFormat="1" applyFont="1" applyBorder="1" applyAlignment="1">
      <alignment vertical="center" wrapText="1"/>
    </xf>
    <xf numFmtId="49" fontId="6" fillId="51" borderId="20" xfId="95" applyNumberFormat="1" applyBorder="1" applyAlignment="1">
      <alignment horizontal="center" vertical="center" wrapText="1"/>
    </xf>
    <xf numFmtId="4" fontId="6" fillId="51" borderId="31" xfId="95" applyNumberFormat="1" applyBorder="1" applyAlignment="1">
      <alignment horizontal="center" vertical="center" wrapText="1"/>
    </xf>
    <xf numFmtId="4" fontId="6" fillId="28" borderId="20" xfId="79" applyNumberFormat="1" applyFill="1" applyBorder="1" applyAlignment="1">
      <alignment horizontal="center" vertical="center"/>
    </xf>
    <xf numFmtId="1" fontId="6" fillId="28" borderId="31" xfId="79" applyNumberFormat="1" applyFill="1" applyBorder="1" applyAlignment="1">
      <alignment horizontal="center" vertical="center"/>
    </xf>
    <xf numFmtId="1" fontId="6" fillId="28" borderId="30" xfId="79" applyNumberFormat="1" applyFill="1" applyBorder="1" applyAlignment="1">
      <alignment horizontal="center" vertical="center"/>
    </xf>
    <xf numFmtId="0" fontId="6" fillId="28" borderId="20" xfId="79" applyFill="1" applyBorder="1" applyAlignment="1">
      <alignment horizontal="center" vertical="center" wrapText="1"/>
    </xf>
    <xf numFmtId="0" fontId="6" fillId="28" borderId="20" xfId="79" applyFill="1" applyBorder="1" applyAlignment="1">
      <alignment horizontal="center" vertical="center"/>
    </xf>
    <xf numFmtId="4" fontId="6" fillId="51" borderId="40" xfId="95" applyNumberFormat="1" applyBorder="1" applyAlignment="1">
      <alignment horizontal="center" vertical="center" wrapText="1"/>
    </xf>
    <xf numFmtId="0" fontId="6" fillId="56" borderId="43" xfId="0" applyFont="1" applyFill="1" applyBorder="1" applyAlignment="1">
      <alignment horizontal="center" vertical="center"/>
    </xf>
    <xf numFmtId="0" fontId="6" fillId="56" borderId="27" xfId="0" applyFont="1" applyFill="1" applyBorder="1" applyAlignment="1">
      <alignment horizontal="center" vertical="center"/>
    </xf>
    <xf numFmtId="0" fontId="6" fillId="56" borderId="29" xfId="0" applyFont="1" applyFill="1" applyBorder="1" applyAlignment="1">
      <alignment horizontal="center" vertical="center"/>
    </xf>
    <xf numFmtId="4" fontId="6" fillId="56" borderId="20" xfId="0" applyNumberFormat="1" applyFont="1" applyFill="1" applyBorder="1" applyAlignment="1">
      <alignment horizontal="center" vertical="center"/>
    </xf>
    <xf numFmtId="1" fontId="7" fillId="48" borderId="20" xfId="102" applyNumberFormat="1" applyFont="1" applyFill="1" applyBorder="1" applyAlignment="1">
      <alignment horizontal="center" vertical="center" wrapText="1"/>
    </xf>
    <xf numFmtId="4" fontId="7" fillId="48" borderId="20" xfId="0" applyNumberFormat="1" applyFont="1" applyFill="1" applyBorder="1" applyAlignment="1">
      <alignment horizontal="center" vertical="center" wrapText="1"/>
    </xf>
    <xf numFmtId="0" fontId="6" fillId="51" borderId="30" xfId="95" applyFont="1" applyBorder="1" applyAlignment="1">
      <alignment horizontal="center" vertical="center" wrapText="1"/>
    </xf>
    <xf numFmtId="2" fontId="6" fillId="51" borderId="31" xfId="95" applyNumberFormat="1" applyBorder="1" applyAlignment="1">
      <alignment horizontal="center" vertical="center" wrapText="1"/>
    </xf>
    <xf numFmtId="2" fontId="6" fillId="51" borderId="30" xfId="95" applyNumberFormat="1" applyBorder="1" applyAlignment="1">
      <alignment horizontal="center" vertical="center" wrapText="1"/>
    </xf>
    <xf numFmtId="2" fontId="6" fillId="51" borderId="31" xfId="95" applyNumberFormat="1" applyBorder="1" applyAlignment="1">
      <alignment horizontal="center" vertical="center"/>
    </xf>
    <xf numFmtId="2" fontId="6" fillId="51" borderId="30" xfId="95" applyNumberFormat="1" applyBorder="1" applyAlignment="1">
      <alignment horizontal="center" vertical="center"/>
    </xf>
    <xf numFmtId="0" fontId="6" fillId="28" borderId="31" xfId="79" applyFill="1" applyBorder="1" applyAlignment="1">
      <alignment horizontal="center" vertical="center" wrapText="1"/>
    </xf>
    <xf numFmtId="0" fontId="6" fillId="28" borderId="30" xfId="79" applyFill="1" applyBorder="1" applyAlignment="1">
      <alignment horizontal="center" vertical="center" wrapText="1"/>
    </xf>
    <xf numFmtId="1" fontId="6" fillId="3" borderId="20" xfId="0" applyNumberFormat="1" applyFont="1" applyFill="1" applyBorder="1" applyAlignment="1">
      <alignment horizontal="center" vertical="center" wrapText="1"/>
    </xf>
    <xf numFmtId="1" fontId="15" fillId="3" borderId="43" xfId="0" applyNumberFormat="1" applyFont="1" applyFill="1" applyBorder="1" applyAlignment="1">
      <alignment horizontal="center" vertical="center" wrapText="1"/>
    </xf>
    <xf numFmtId="1" fontId="15" fillId="3" borderId="29" xfId="0" applyNumberFormat="1" applyFont="1" applyFill="1" applyBorder="1" applyAlignment="1">
      <alignment horizontal="center" vertical="center" wrapText="1"/>
    </xf>
    <xf numFmtId="4" fontId="15" fillId="57" borderId="20" xfId="0" applyNumberFormat="1" applyFont="1" applyFill="1" applyBorder="1" applyAlignment="1">
      <alignment horizontal="center" vertical="center" wrapText="1"/>
    </xf>
    <xf numFmtId="0" fontId="44" fillId="44" borderId="20" xfId="63" applyFont="1" applyBorder="1" applyAlignment="1">
      <alignment horizontal="center" vertical="center" wrapText="1"/>
    </xf>
    <xf numFmtId="2" fontId="6" fillId="28" borderId="31" xfId="95" applyNumberFormat="1" applyFill="1" applyBorder="1" applyAlignment="1">
      <alignment horizontal="center" vertical="center" wrapText="1"/>
    </xf>
    <xf numFmtId="2" fontId="6" fillId="28" borderId="30" xfId="95" applyNumberFormat="1" applyFill="1" applyBorder="1" applyAlignment="1">
      <alignment horizontal="center" vertical="center" wrapText="1"/>
    </xf>
    <xf numFmtId="49" fontId="6" fillId="28" borderId="31" xfId="95" applyNumberFormat="1" applyFill="1" applyBorder="1" applyAlignment="1">
      <alignment horizontal="center" vertical="center"/>
    </xf>
    <xf numFmtId="49" fontId="6" fillId="28" borderId="30" xfId="95" applyNumberFormat="1" applyFill="1" applyBorder="1" applyAlignment="1">
      <alignment horizontal="center" vertical="center"/>
    </xf>
    <xf numFmtId="0" fontId="6" fillId="28" borderId="31" xfId="95" applyFill="1" applyBorder="1" applyAlignment="1">
      <alignment horizontal="center" vertical="center"/>
    </xf>
    <xf numFmtId="0" fontId="6" fillId="28" borderId="30" xfId="95" applyFill="1" applyBorder="1" applyAlignment="1">
      <alignment horizontal="center" vertical="center"/>
    </xf>
    <xf numFmtId="14" fontId="6" fillId="28" borderId="31" xfId="95" applyNumberFormat="1" applyFill="1" applyBorder="1" applyAlignment="1">
      <alignment horizontal="center" vertical="center" wrapText="1"/>
    </xf>
    <xf numFmtId="14" fontId="6" fillId="28" borderId="30" xfId="95" applyNumberFormat="1" applyFill="1" applyBorder="1" applyAlignment="1">
      <alignment horizontal="center" vertical="center" wrapText="1"/>
    </xf>
    <xf numFmtId="0" fontId="6" fillId="28" borderId="31" xfId="95" applyFill="1" applyBorder="1" applyAlignment="1">
      <alignment horizontal="center" vertical="center" wrapText="1"/>
    </xf>
    <xf numFmtId="0" fontId="6" fillId="28" borderId="30" xfId="95" applyFill="1" applyBorder="1" applyAlignment="1">
      <alignment horizontal="center" vertical="center" wrapText="1"/>
    </xf>
    <xf numFmtId="4" fontId="6" fillId="51" borderId="30" xfId="95" applyNumberFormat="1" applyBorder="1" applyAlignment="1">
      <alignment horizontal="center" vertical="center" wrapText="1"/>
    </xf>
    <xf numFmtId="4" fontId="6" fillId="28" borderId="31" xfId="95" applyNumberFormat="1" applyFill="1" applyBorder="1" applyAlignment="1">
      <alignment horizontal="center" vertical="center" wrapText="1"/>
    </xf>
    <xf numFmtId="4" fontId="6" fillId="28" borderId="30" xfId="95" applyNumberFormat="1" applyFill="1" applyBorder="1" applyAlignment="1">
      <alignment horizontal="center" vertical="center" wrapText="1"/>
    </xf>
    <xf numFmtId="4" fontId="6" fillId="28" borderId="31" xfId="95" applyNumberFormat="1" applyFill="1" applyBorder="1" applyAlignment="1">
      <alignment horizontal="center" vertical="center"/>
    </xf>
    <xf numFmtId="4" fontId="6" fillId="28" borderId="30" xfId="95" applyNumberFormat="1" applyFill="1" applyBorder="1" applyAlignment="1">
      <alignment horizontal="center" vertical="center"/>
    </xf>
    <xf numFmtId="1" fontId="6" fillId="28" borderId="31" xfId="95" applyNumberFormat="1" applyFill="1" applyBorder="1" applyAlignment="1">
      <alignment horizontal="center" vertical="center" wrapText="1"/>
    </xf>
    <xf numFmtId="1" fontId="6" fillId="28" borderId="30" xfId="95" applyNumberFormat="1" applyFill="1" applyBorder="1" applyAlignment="1">
      <alignment horizontal="center" vertical="center" wrapText="1"/>
    </xf>
    <xf numFmtId="1" fontId="6" fillId="28" borderId="31" xfId="95" applyNumberFormat="1" applyFill="1" applyBorder="1" applyAlignment="1">
      <alignment horizontal="center" vertical="center"/>
    </xf>
    <xf numFmtId="1" fontId="6" fillId="28" borderId="30" xfId="95" applyNumberFormat="1" applyFill="1" applyBorder="1" applyAlignment="1">
      <alignment horizontal="center" vertical="center"/>
    </xf>
    <xf numFmtId="2" fontId="6" fillId="51" borderId="40" xfId="95" applyNumberFormat="1" applyBorder="1" applyAlignment="1">
      <alignment horizontal="left" vertical="center" wrapText="1"/>
    </xf>
    <xf numFmtId="2" fontId="6" fillId="51" borderId="20" xfId="95" applyNumberFormat="1" applyBorder="1" applyAlignment="1">
      <alignment horizontal="left" vertical="center" wrapText="1"/>
    </xf>
    <xf numFmtId="2" fontId="44" fillId="44" borderId="20" xfId="63" applyNumberFormat="1" applyFont="1" applyBorder="1" applyAlignment="1">
      <alignment horizontal="center" vertical="center" wrapText="1"/>
    </xf>
    <xf numFmtId="1" fontId="44" fillId="44" borderId="20" xfId="63" applyNumberFormat="1" applyFont="1" applyBorder="1" applyAlignment="1">
      <alignment horizontal="center" vertical="center"/>
    </xf>
    <xf numFmtId="0" fontId="6" fillId="51" borderId="50" xfId="95" applyBorder="1" applyAlignment="1">
      <alignment horizontal="center" vertical="center" wrapText="1"/>
    </xf>
    <xf numFmtId="0" fontId="6" fillId="51" borderId="51" xfId="95" applyBorder="1" applyAlignment="1">
      <alignment horizontal="left" vertical="center" wrapText="1"/>
    </xf>
    <xf numFmtId="0" fontId="6" fillId="51" borderId="26" xfId="95" applyBorder="1" applyAlignment="1">
      <alignment horizontal="left" vertical="center" wrapText="1"/>
    </xf>
    <xf numFmtId="0" fontId="6" fillId="51" borderId="52" xfId="95" applyBorder="1" applyAlignment="1">
      <alignment horizontal="left" vertical="center" wrapText="1"/>
    </xf>
    <xf numFmtId="0" fontId="6" fillId="51" borderId="49" xfId="95" applyBorder="1" applyAlignment="1">
      <alignment horizontal="center" vertical="center"/>
    </xf>
    <xf numFmtId="0" fontId="6" fillId="51" borderId="50" xfId="95" applyBorder="1" applyAlignment="1">
      <alignment horizontal="center" vertical="center"/>
    </xf>
    <xf numFmtId="0" fontId="6" fillId="51" borderId="59" xfId="95" applyBorder="1" applyAlignment="1">
      <alignment horizontal="center" vertical="center" wrapText="1"/>
    </xf>
    <xf numFmtId="49" fontId="6" fillId="51" borderId="59" xfId="95" applyNumberFormat="1" applyBorder="1" applyAlignment="1">
      <alignment horizontal="center" vertical="center"/>
    </xf>
    <xf numFmtId="49" fontId="6" fillId="51" borderId="56" xfId="95" applyNumberFormat="1" applyBorder="1" applyAlignment="1">
      <alignment horizontal="justify" vertical="center"/>
    </xf>
    <xf numFmtId="49" fontId="6" fillId="51" borderId="49" xfId="95" applyNumberFormat="1" applyBorder="1" applyAlignment="1">
      <alignment horizontal="center" vertical="center"/>
    </xf>
    <xf numFmtId="49" fontId="6" fillId="51" borderId="50" xfId="95" applyNumberFormat="1" applyBorder="1" applyAlignment="1">
      <alignment horizontal="center" vertical="center"/>
    </xf>
    <xf numFmtId="49" fontId="6" fillId="51" borderId="40" xfId="95" applyNumberFormat="1" applyBorder="1" applyAlignment="1">
      <alignment horizontal="center" vertical="center"/>
    </xf>
    <xf numFmtId="49" fontId="6" fillId="51" borderId="30" xfId="95" applyNumberFormat="1" applyBorder="1" applyAlignment="1">
      <alignment horizontal="center" vertical="center"/>
    </xf>
    <xf numFmtId="49" fontId="44" fillId="44" borderId="20" xfId="63" applyNumberFormat="1" applyFont="1" applyBorder="1" applyAlignment="1">
      <alignment horizontal="center" vertical="center"/>
    </xf>
    <xf numFmtId="4" fontId="6" fillId="51" borderId="57" xfId="95" applyNumberFormat="1" applyBorder="1" applyAlignment="1">
      <alignment horizontal="center" vertical="center"/>
    </xf>
    <xf numFmtId="180" fontId="6" fillId="51" borderId="20" xfId="95" applyNumberFormat="1" applyBorder="1" applyAlignment="1">
      <alignment horizontal="center" vertical="center" wrapText="1"/>
    </xf>
    <xf numFmtId="4" fontId="44" fillId="44" borderId="20" xfId="63" applyNumberFormat="1" applyFont="1" applyBorder="1" applyAlignment="1">
      <alignment horizontal="center" vertical="center" wrapText="1"/>
    </xf>
    <xf numFmtId="0" fontId="44" fillId="44" borderId="31" xfId="63" applyFont="1" applyBorder="1" applyAlignment="1">
      <alignment horizontal="center" vertical="center" wrapText="1"/>
    </xf>
    <xf numFmtId="0" fontId="44" fillId="44" borderId="40" xfId="63" applyFont="1" applyBorder="1" applyAlignment="1">
      <alignment horizontal="center" vertical="center" wrapText="1"/>
    </xf>
    <xf numFmtId="0" fontId="44" fillId="44" borderId="30" xfId="63" applyFont="1" applyBorder="1" applyAlignment="1">
      <alignment horizontal="center" vertical="center" wrapText="1"/>
    </xf>
    <xf numFmtId="1" fontId="44" fillId="44" borderId="31" xfId="63" applyNumberFormat="1" applyFont="1" applyBorder="1" applyAlignment="1">
      <alignment horizontal="center" vertical="center" wrapText="1"/>
    </xf>
    <xf numFmtId="1" fontId="44" fillId="44" borderId="40" xfId="63" applyNumberFormat="1" applyFont="1" applyBorder="1" applyAlignment="1">
      <alignment horizontal="center" vertical="center" wrapText="1"/>
    </xf>
    <xf numFmtId="1" fontId="44" fillId="44" borderId="30" xfId="63" applyNumberFormat="1" applyFont="1" applyBorder="1" applyAlignment="1">
      <alignment horizontal="center" vertical="center" wrapText="1"/>
    </xf>
    <xf numFmtId="4" fontId="44" fillId="44" borderId="20" xfId="63" applyNumberFormat="1" applyFont="1" applyBorder="1" applyAlignment="1">
      <alignment horizontal="center" vertical="center"/>
    </xf>
    <xf numFmtId="4" fontId="44" fillId="44" borderId="31" xfId="63" applyNumberFormat="1" applyFont="1" applyBorder="1" applyAlignment="1">
      <alignment horizontal="center" vertical="center"/>
    </xf>
    <xf numFmtId="4" fontId="44" fillId="44" borderId="40" xfId="63" applyNumberFormat="1" applyFont="1" applyBorder="1" applyAlignment="1">
      <alignment horizontal="center" vertical="center"/>
    </xf>
    <xf numFmtId="4" fontId="44" fillId="44" borderId="30" xfId="63" applyNumberFormat="1" applyFont="1" applyBorder="1" applyAlignment="1">
      <alignment horizontal="center" vertical="center"/>
    </xf>
    <xf numFmtId="14" fontId="6" fillId="51" borderId="30" xfId="95" applyNumberFormat="1" applyBorder="1" applyAlignment="1">
      <alignment horizontal="center" vertical="center" wrapText="1"/>
    </xf>
    <xf numFmtId="2" fontId="44" fillId="44" borderId="31" xfId="63" applyNumberFormat="1" applyFont="1" applyBorder="1" applyAlignment="1">
      <alignment horizontal="center" vertical="center" wrapText="1"/>
    </xf>
    <xf numFmtId="2" fontId="44" fillId="44" borderId="40" xfId="63" applyNumberFormat="1" applyFont="1" applyBorder="1" applyAlignment="1">
      <alignment horizontal="center" vertical="center" wrapText="1"/>
    </xf>
    <xf numFmtId="2" fontId="44" fillId="44" borderId="30" xfId="63" applyNumberFormat="1" applyFont="1" applyBorder="1" applyAlignment="1">
      <alignment horizontal="center" vertical="center" wrapText="1"/>
    </xf>
    <xf numFmtId="4" fontId="7" fillId="48" borderId="31" xfId="59" applyNumberFormat="1" applyFont="1" applyFill="1" applyBorder="1" applyAlignment="1">
      <alignment horizontal="center" vertical="center" wrapText="1"/>
    </xf>
    <xf numFmtId="4" fontId="7" fillId="48" borderId="30" xfId="59" applyNumberFormat="1" applyFont="1" applyFill="1" applyBorder="1" applyAlignment="1">
      <alignment horizontal="center" vertical="center" wrapText="1"/>
    </xf>
    <xf numFmtId="0" fontId="7" fillId="48" borderId="43" xfId="59" applyFont="1" applyFill="1" applyBorder="1" applyAlignment="1">
      <alignment horizontal="center" vertical="center" wrapText="1"/>
    </xf>
    <xf numFmtId="0" fontId="7" fillId="48" borderId="25" xfId="59" applyFont="1" applyFill="1" applyBorder="1" applyAlignment="1">
      <alignment horizontal="center" vertical="center" wrapText="1"/>
    </xf>
    <xf numFmtId="0" fontId="7" fillId="48" borderId="42" xfId="59" applyFont="1" applyFill="1" applyBorder="1" applyAlignment="1">
      <alignment horizontal="center" vertical="center" wrapText="1"/>
    </xf>
    <xf numFmtId="4" fontId="7" fillId="58" borderId="31" xfId="59" applyNumberFormat="1" applyFont="1" applyFill="1" applyBorder="1" applyAlignment="1">
      <alignment horizontal="center" vertical="center" wrapText="1"/>
    </xf>
    <xf numFmtId="4" fontId="7" fillId="58" borderId="30" xfId="59" applyNumberFormat="1" applyFont="1" applyFill="1" applyBorder="1" applyAlignment="1">
      <alignment horizontal="center" vertical="center" wrapText="1"/>
    </xf>
    <xf numFmtId="1" fontId="15" fillId="57" borderId="20" xfId="0" applyNumberFormat="1" applyFont="1" applyFill="1" applyBorder="1" applyAlignment="1">
      <alignment horizontal="center" vertical="center" wrapText="1"/>
    </xf>
    <xf numFmtId="49" fontId="6" fillId="51" borderId="20" xfId="95" applyNumberFormat="1" applyBorder="1" applyAlignment="1">
      <alignment horizontal="justify" vertical="center"/>
    </xf>
    <xf numFmtId="4" fontId="6" fillId="51" borderId="55" xfId="95" applyNumberFormat="1" applyBorder="1" applyAlignment="1">
      <alignment horizontal="center" vertical="center" wrapText="1"/>
    </xf>
    <xf numFmtId="4" fontId="6" fillId="51" borderId="39" xfId="95" applyNumberFormat="1" applyBorder="1" applyAlignment="1">
      <alignment horizontal="center" vertical="center" wrapText="1"/>
    </xf>
    <xf numFmtId="49" fontId="6" fillId="51" borderId="52" xfId="95" applyNumberFormat="1" applyBorder="1" applyAlignment="1">
      <alignment horizontal="center" vertical="center" wrapText="1"/>
    </xf>
    <xf numFmtId="49" fontId="6" fillId="51" borderId="26" xfId="95" applyNumberFormat="1" applyBorder="1" applyAlignment="1">
      <alignment horizontal="center" vertical="center" wrapText="1"/>
    </xf>
    <xf numFmtId="49" fontId="6" fillId="51" borderId="52" xfId="95" applyNumberFormat="1" applyBorder="1" applyAlignment="1">
      <alignment horizontal="justify" vertical="center" wrapText="1"/>
    </xf>
    <xf numFmtId="49" fontId="6" fillId="51" borderId="26" xfId="95" applyNumberFormat="1" applyBorder="1" applyAlignment="1">
      <alignment horizontal="justify" vertical="center" wrapText="1"/>
    </xf>
    <xf numFmtId="0" fontId="44" fillId="44" borderId="20" xfId="63" applyFont="1" applyBorder="1" applyAlignment="1">
      <alignment/>
    </xf>
    <xf numFmtId="14" fontId="44" fillId="44" borderId="20" xfId="63" applyNumberFormat="1" applyFont="1" applyBorder="1" applyAlignment="1">
      <alignment horizontal="center" vertical="center" wrapText="1"/>
    </xf>
    <xf numFmtId="1" fontId="6" fillId="51" borderId="20" xfId="95" applyNumberFormat="1" applyBorder="1" applyAlignment="1">
      <alignment horizontal="center" vertical="center" wrapText="1"/>
    </xf>
    <xf numFmtId="1" fontId="7" fillId="48" borderId="20" xfId="59" applyNumberFormat="1" applyFont="1" applyFill="1" applyBorder="1" applyAlignment="1">
      <alignment horizontal="center" vertical="center" wrapText="1"/>
    </xf>
    <xf numFmtId="1" fontId="65" fillId="28" borderId="31" xfId="63" applyNumberFormat="1" applyFont="1" applyFill="1" applyBorder="1" applyAlignment="1">
      <alignment horizontal="center" vertical="center" wrapText="1"/>
    </xf>
    <xf numFmtId="1" fontId="65" fillId="28" borderId="30" xfId="63" applyNumberFormat="1" applyFont="1" applyFill="1" applyBorder="1" applyAlignment="1">
      <alignment horizontal="center" vertical="center" wrapText="1"/>
    </xf>
    <xf numFmtId="4" fontId="65" fillId="44" borderId="20" xfId="63" applyNumberFormat="1" applyFont="1" applyBorder="1" applyAlignment="1">
      <alignment horizontal="center" vertical="center" wrapText="1"/>
    </xf>
    <xf numFmtId="2" fontId="65" fillId="28" borderId="31" xfId="63" applyNumberFormat="1" applyFont="1" applyFill="1" applyBorder="1" applyAlignment="1">
      <alignment horizontal="center" vertical="center" wrapText="1"/>
    </xf>
    <xf numFmtId="2" fontId="65" fillId="28" borderId="30" xfId="63" applyNumberFormat="1" applyFont="1" applyFill="1" applyBorder="1" applyAlignment="1">
      <alignment horizontal="center" vertical="center" wrapText="1"/>
    </xf>
    <xf numFmtId="49" fontId="65" fillId="28" borderId="20" xfId="63" applyNumberFormat="1" applyFont="1" applyFill="1" applyBorder="1" applyAlignment="1">
      <alignment horizontal="center" vertical="center"/>
    </xf>
    <xf numFmtId="4" fontId="65" fillId="28" borderId="31" xfId="63" applyNumberFormat="1" applyFont="1" applyFill="1" applyBorder="1" applyAlignment="1">
      <alignment horizontal="center" vertical="center"/>
    </xf>
    <xf numFmtId="4" fontId="65" fillId="28" borderId="30" xfId="63" applyNumberFormat="1" applyFont="1" applyFill="1" applyBorder="1" applyAlignment="1">
      <alignment horizontal="center" vertical="center"/>
    </xf>
    <xf numFmtId="2" fontId="65" fillId="28" borderId="20" xfId="63" applyNumberFormat="1" applyFont="1" applyFill="1" applyBorder="1" applyAlignment="1">
      <alignment horizontal="center" vertical="center" wrapText="1"/>
    </xf>
    <xf numFmtId="4" fontId="65" fillId="28" borderId="31" xfId="63" applyNumberFormat="1" applyFont="1" applyFill="1" applyBorder="1" applyAlignment="1">
      <alignment horizontal="center" vertical="center" wrapText="1"/>
    </xf>
    <xf numFmtId="4" fontId="65" fillId="28" borderId="30" xfId="63" applyNumberFormat="1" applyFont="1" applyFill="1" applyBorder="1" applyAlignment="1">
      <alignment horizontal="center" vertical="center" wrapText="1"/>
    </xf>
    <xf numFmtId="0" fontId="65" fillId="28" borderId="20" xfId="63" applyFont="1" applyFill="1" applyBorder="1" applyAlignment="1">
      <alignment horizontal="center" vertical="center" wrapText="1"/>
    </xf>
    <xf numFmtId="1" fontId="65" fillId="28" borderId="20" xfId="63" applyNumberFormat="1" applyFont="1" applyFill="1" applyBorder="1" applyAlignment="1">
      <alignment horizontal="center" vertical="center" wrapText="1"/>
    </xf>
    <xf numFmtId="0" fontId="66" fillId="28" borderId="20" xfId="63" applyFont="1" applyFill="1" applyBorder="1" applyAlignment="1">
      <alignment horizontal="center" vertical="center" wrapText="1"/>
    </xf>
    <xf numFmtId="0" fontId="65" fillId="44" borderId="20" xfId="63" applyFont="1" applyBorder="1" applyAlignment="1">
      <alignment horizontal="center" vertical="center" wrapText="1"/>
    </xf>
    <xf numFmtId="49" fontId="65" fillId="44" borderId="20" xfId="63" applyNumberFormat="1" applyFont="1" applyBorder="1" applyAlignment="1">
      <alignment horizontal="center" vertical="center"/>
    </xf>
    <xf numFmtId="1" fontId="65" fillId="44" borderId="31" xfId="63" applyNumberFormat="1" applyFont="1" applyBorder="1" applyAlignment="1">
      <alignment horizontal="center" vertical="center" wrapText="1"/>
    </xf>
    <xf numFmtId="1" fontId="65" fillId="44" borderId="40" xfId="63" applyNumberFormat="1" applyFont="1" applyBorder="1" applyAlignment="1">
      <alignment horizontal="center" vertical="center" wrapText="1"/>
    </xf>
    <xf numFmtId="1" fontId="65" fillId="44" borderId="30" xfId="63" applyNumberFormat="1" applyFont="1" applyBorder="1" applyAlignment="1">
      <alignment horizontal="center" vertical="center" wrapText="1"/>
    </xf>
    <xf numFmtId="14" fontId="65" fillId="44" borderId="20" xfId="63" applyNumberFormat="1" applyFont="1" applyBorder="1" applyAlignment="1">
      <alignment horizontal="center" vertical="center" wrapText="1"/>
    </xf>
    <xf numFmtId="4" fontId="65" fillId="44" borderId="20" xfId="63" applyNumberFormat="1" applyFont="1" applyBorder="1" applyAlignment="1">
      <alignment horizontal="center" vertical="center"/>
    </xf>
    <xf numFmtId="2" fontId="6" fillId="51" borderId="60" xfId="95" applyNumberFormat="1" applyBorder="1" applyAlignment="1">
      <alignment horizontal="justify" vertical="center" wrapText="1"/>
    </xf>
    <xf numFmtId="2" fontId="6" fillId="51" borderId="61" xfId="95" applyNumberFormat="1" applyBorder="1" applyAlignment="1">
      <alignment horizontal="justify" vertical="center" wrapText="1"/>
    </xf>
    <xf numFmtId="2" fontId="6" fillId="51" borderId="55" xfId="95" applyNumberFormat="1" applyBorder="1" applyAlignment="1">
      <alignment horizontal="justify" vertical="center" wrapText="1"/>
    </xf>
    <xf numFmtId="2" fontId="6" fillId="51" borderId="58" xfId="95" applyNumberFormat="1" applyBorder="1" applyAlignment="1">
      <alignment horizontal="justify" vertical="center" wrapText="1"/>
    </xf>
    <xf numFmtId="1" fontId="6" fillId="51" borderId="26" xfId="95" applyNumberFormat="1" applyBorder="1" applyAlignment="1">
      <alignment horizontal="center" vertical="center" wrapText="1"/>
    </xf>
    <xf numFmtId="1" fontId="65" fillId="44" borderId="20" xfId="63" applyNumberFormat="1" applyFont="1" applyBorder="1" applyAlignment="1">
      <alignment horizontal="center" vertical="center" wrapText="1"/>
    </xf>
    <xf numFmtId="2" fontId="65" fillId="44" borderId="20" xfId="63" applyNumberFormat="1" applyFont="1" applyBorder="1" applyAlignment="1">
      <alignment horizontal="center" vertical="center" wrapText="1"/>
    </xf>
    <xf numFmtId="4" fontId="65" fillId="28" borderId="20" xfId="63" applyNumberFormat="1" applyFont="1" applyFill="1" applyBorder="1" applyAlignment="1">
      <alignment horizontal="center" vertical="center" wrapText="1"/>
    </xf>
    <xf numFmtId="49" fontId="6" fillId="28" borderId="20" xfId="95" applyNumberFormat="1" applyFill="1" applyBorder="1" applyAlignment="1">
      <alignment horizontal="center" vertical="center"/>
    </xf>
    <xf numFmtId="4" fontId="6" fillId="28" borderId="20" xfId="95" applyNumberFormat="1" applyFill="1" applyBorder="1" applyAlignment="1">
      <alignment horizontal="center" vertical="center"/>
    </xf>
    <xf numFmtId="14" fontId="6" fillId="28" borderId="20" xfId="95" applyNumberFormat="1" applyFill="1" applyBorder="1" applyAlignment="1">
      <alignment horizontal="center" vertical="center" wrapText="1"/>
    </xf>
    <xf numFmtId="0" fontId="6" fillId="28" borderId="20" xfId="95" applyFill="1" applyBorder="1" applyAlignment="1">
      <alignment horizontal="center" vertical="center" wrapText="1"/>
    </xf>
    <xf numFmtId="4" fontId="6" fillId="28" borderId="20" xfId="95" applyNumberFormat="1" applyFill="1" applyBorder="1" applyAlignment="1">
      <alignment horizontal="center" vertical="center" wrapText="1"/>
    </xf>
    <xf numFmtId="0" fontId="6" fillId="56" borderId="20" xfId="0" applyFont="1" applyFill="1" applyBorder="1" applyAlignment="1">
      <alignment horizontal="center" vertical="center" wrapText="1"/>
    </xf>
    <xf numFmtId="49" fontId="6" fillId="56" borderId="20" xfId="79" applyNumberFormat="1" applyFont="1" applyFill="1" applyBorder="1" applyAlignment="1">
      <alignment horizontal="center" vertical="center"/>
    </xf>
    <xf numFmtId="2" fontId="6" fillId="56" borderId="20" xfId="79" applyNumberFormat="1" applyFont="1" applyFill="1" applyBorder="1" applyAlignment="1">
      <alignment horizontal="center" vertical="center" wrapText="1"/>
    </xf>
    <xf numFmtId="1" fontId="44" fillId="44" borderId="20" xfId="63" applyNumberFormat="1" applyFont="1" applyBorder="1" applyAlignment="1">
      <alignment horizontal="center" vertical="center" wrapText="1"/>
    </xf>
    <xf numFmtId="4" fontId="6" fillId="56" borderId="20" xfId="0" applyNumberFormat="1" applyFont="1" applyFill="1" applyBorder="1" applyAlignment="1">
      <alignment horizontal="center" vertical="center" wrapText="1"/>
    </xf>
    <xf numFmtId="1" fontId="6" fillId="56" borderId="20" xfId="0" applyNumberFormat="1" applyFont="1" applyFill="1" applyBorder="1" applyAlignment="1">
      <alignment horizontal="center" vertical="center" wrapText="1"/>
    </xf>
    <xf numFmtId="2" fontId="6" fillId="56" borderId="20" xfId="0" applyNumberFormat="1" applyFont="1" applyFill="1" applyBorder="1" applyAlignment="1">
      <alignment horizontal="center" vertical="center" wrapText="1"/>
    </xf>
    <xf numFmtId="4" fontId="6" fillId="56" borderId="20" xfId="79" applyNumberFormat="1" applyFont="1" applyFill="1" applyBorder="1" applyAlignment="1">
      <alignment horizontal="center" vertical="center" wrapText="1"/>
    </xf>
    <xf numFmtId="1" fontId="6" fillId="28" borderId="20" xfId="95" applyNumberFormat="1" applyFill="1" applyBorder="1" applyAlignment="1">
      <alignment horizontal="center" vertical="center" wrapText="1"/>
    </xf>
    <xf numFmtId="2" fontId="6" fillId="28" borderId="31" xfId="95" applyNumberFormat="1" applyFill="1" applyBorder="1" applyAlignment="1">
      <alignment horizontal="left" vertical="center" wrapText="1"/>
    </xf>
    <xf numFmtId="2" fontId="6" fillId="28" borderId="30" xfId="95" applyNumberFormat="1" applyFill="1" applyBorder="1" applyAlignment="1">
      <alignment horizontal="left" vertical="center" wrapText="1"/>
    </xf>
    <xf numFmtId="0" fontId="65" fillId="44" borderId="31" xfId="63" applyFont="1" applyBorder="1" applyAlignment="1">
      <alignment horizontal="center" vertical="center" wrapText="1"/>
    </xf>
    <xf numFmtId="0" fontId="65" fillId="44" borderId="40" xfId="63" applyFont="1" applyBorder="1" applyAlignment="1">
      <alignment horizontal="center" vertical="center" wrapText="1"/>
    </xf>
    <xf numFmtId="0" fontId="65" fillId="44" borderId="30" xfId="63" applyFont="1" applyBorder="1" applyAlignment="1">
      <alignment horizontal="center" vertical="center" wrapText="1"/>
    </xf>
    <xf numFmtId="4" fontId="65" fillId="44" borderId="31" xfId="63" applyNumberFormat="1" applyFont="1" applyBorder="1" applyAlignment="1">
      <alignment horizontal="center" vertical="center"/>
    </xf>
    <xf numFmtId="4" fontId="65" fillId="44" borderId="40" xfId="63" applyNumberFormat="1" applyFont="1" applyBorder="1" applyAlignment="1">
      <alignment horizontal="center" vertical="center"/>
    </xf>
    <xf numFmtId="4" fontId="65" fillId="44" borderId="30" xfId="63" applyNumberFormat="1" applyFont="1" applyBorder="1" applyAlignment="1">
      <alignment horizontal="center" vertical="center"/>
    </xf>
    <xf numFmtId="4" fontId="6" fillId="51" borderId="31" xfId="79" applyNumberFormat="1" applyFill="1" applyBorder="1" applyAlignment="1">
      <alignment horizontal="center" vertical="center" wrapText="1"/>
    </xf>
    <xf numFmtId="4" fontId="6" fillId="51" borderId="40" xfId="79" applyNumberFormat="1" applyFill="1" applyBorder="1" applyAlignment="1">
      <alignment horizontal="center" vertical="center" wrapText="1"/>
    </xf>
    <xf numFmtId="4" fontId="6" fillId="51" borderId="30" xfId="79" applyNumberFormat="1" applyFill="1" applyBorder="1" applyAlignment="1">
      <alignment horizontal="center" vertical="center" wrapText="1"/>
    </xf>
    <xf numFmtId="1" fontId="7" fillId="48" borderId="31" xfId="102" applyNumberFormat="1" applyFont="1" applyFill="1" applyBorder="1" applyAlignment="1">
      <alignment horizontal="center" vertical="center" wrapText="1"/>
    </xf>
    <xf numFmtId="1" fontId="7" fillId="48" borderId="30" xfId="102" applyNumberFormat="1" applyFont="1" applyFill="1" applyBorder="1" applyAlignment="1">
      <alignment horizontal="center" vertical="center" wrapText="1"/>
    </xf>
    <xf numFmtId="0" fontId="6" fillId="51" borderId="31" xfId="79" applyFill="1" applyBorder="1" applyAlignment="1">
      <alignment horizontal="center" vertical="center" wrapText="1"/>
    </xf>
    <xf numFmtId="0" fontId="6" fillId="51" borderId="40" xfId="79" applyFill="1" applyBorder="1" applyAlignment="1">
      <alignment horizontal="center" vertical="center" wrapText="1"/>
    </xf>
    <xf numFmtId="0" fontId="6" fillId="51" borderId="30" xfId="79" applyFill="1" applyBorder="1" applyAlignment="1">
      <alignment horizontal="center" vertical="center" wrapText="1"/>
    </xf>
    <xf numFmtId="4" fontId="6" fillId="49" borderId="31" xfId="79" applyNumberFormat="1" applyBorder="1" applyAlignment="1">
      <alignment horizontal="center" vertical="center" wrapText="1"/>
    </xf>
    <xf numFmtId="4" fontId="6" fillId="49" borderId="40" xfId="79" applyNumberFormat="1" applyBorder="1" applyAlignment="1">
      <alignment horizontal="center" vertical="center" wrapText="1"/>
    </xf>
    <xf numFmtId="4" fontId="6" fillId="49" borderId="30" xfId="79" applyNumberFormat="1" applyBorder="1" applyAlignment="1">
      <alignment horizontal="center" vertical="center" wrapText="1"/>
    </xf>
    <xf numFmtId="1" fontId="6" fillId="49" borderId="31" xfId="79" applyNumberFormat="1" applyBorder="1" applyAlignment="1">
      <alignment horizontal="center" vertical="center" wrapText="1"/>
    </xf>
    <xf numFmtId="1" fontId="6" fillId="49" borderId="40" xfId="79" applyNumberFormat="1" applyBorder="1" applyAlignment="1">
      <alignment horizontal="center" vertical="center" wrapText="1"/>
    </xf>
    <xf numFmtId="1" fontId="6" fillId="49" borderId="30" xfId="79" applyNumberFormat="1" applyBorder="1" applyAlignment="1">
      <alignment horizontal="center" vertical="center" wrapText="1"/>
    </xf>
    <xf numFmtId="1" fontId="6" fillId="51" borderId="31" xfId="79" applyNumberFormat="1" applyFill="1" applyBorder="1" applyAlignment="1">
      <alignment horizontal="center" vertical="center" wrapText="1"/>
    </xf>
    <xf numFmtId="1" fontId="6" fillId="51" borderId="40" xfId="79" applyNumberFormat="1" applyFill="1" applyBorder="1" applyAlignment="1">
      <alignment horizontal="center" vertical="center" wrapText="1"/>
    </xf>
    <xf numFmtId="1" fontId="6" fillId="51" borderId="30" xfId="79" applyNumberFormat="1" applyFill="1" applyBorder="1" applyAlignment="1">
      <alignment horizontal="center" vertical="center" wrapText="1"/>
    </xf>
    <xf numFmtId="4" fontId="6" fillId="51" borderId="20" xfId="79" applyNumberFormat="1" applyFill="1" applyBorder="1" applyAlignment="1">
      <alignment horizontal="center" vertical="center" wrapText="1"/>
    </xf>
    <xf numFmtId="4" fontId="7" fillId="48" borderId="31" xfId="0" applyNumberFormat="1" applyFont="1" applyFill="1" applyBorder="1" applyAlignment="1">
      <alignment horizontal="center" vertical="center" wrapText="1"/>
    </xf>
    <xf numFmtId="4" fontId="7" fillId="48" borderId="30" xfId="0" applyNumberFormat="1" applyFont="1" applyFill="1" applyBorder="1" applyAlignment="1">
      <alignment horizontal="center" vertical="center" wrapText="1"/>
    </xf>
    <xf numFmtId="4" fontId="6" fillId="49" borderId="20" xfId="79" applyNumberFormat="1" applyBorder="1" applyAlignment="1">
      <alignment horizontal="center" vertical="center" wrapText="1"/>
    </xf>
    <xf numFmtId="4" fontId="6" fillId="57" borderId="31" xfId="0" applyNumberFormat="1" applyFont="1" applyFill="1" applyBorder="1" applyAlignment="1">
      <alignment horizontal="center" vertical="center" wrapText="1"/>
    </xf>
    <xf numFmtId="4" fontId="6" fillId="57" borderId="30" xfId="0" applyNumberFormat="1" applyFont="1" applyFill="1" applyBorder="1" applyAlignment="1">
      <alignment horizontal="center" vertical="center" wrapText="1"/>
    </xf>
    <xf numFmtId="1" fontId="6" fillId="57" borderId="31" xfId="0" applyNumberFormat="1" applyFont="1" applyFill="1" applyBorder="1" applyAlignment="1">
      <alignment horizontal="center" vertical="center" wrapText="1"/>
    </xf>
    <xf numFmtId="1" fontId="6" fillId="57" borderId="30" xfId="0" applyNumberFormat="1" applyFont="1" applyFill="1" applyBorder="1" applyAlignment="1">
      <alignment horizontal="center" vertical="center" wrapText="1"/>
    </xf>
    <xf numFmtId="14" fontId="6" fillId="49" borderId="20" xfId="79" applyNumberFormat="1" applyBorder="1" applyAlignment="1">
      <alignment horizontal="center" vertical="center" wrapText="1"/>
    </xf>
    <xf numFmtId="1" fontId="7" fillId="48" borderId="62" xfId="59" applyNumberFormat="1" applyFont="1" applyFill="1" applyBorder="1" applyAlignment="1">
      <alignment horizontal="center" vertical="center" wrapText="1"/>
    </xf>
    <xf numFmtId="1" fontId="7" fillId="48" borderId="28" xfId="59" applyNumberFormat="1" applyFont="1" applyFill="1" applyBorder="1" applyAlignment="1">
      <alignment horizontal="center" vertical="center" wrapText="1"/>
    </xf>
    <xf numFmtId="0" fontId="6" fillId="51" borderId="31" xfId="79" applyFill="1" applyBorder="1" applyAlignment="1">
      <alignment horizontal="left" vertical="center" wrapText="1"/>
    </xf>
    <xf numFmtId="0" fontId="6" fillId="51" borderId="40" xfId="79" applyFill="1" applyBorder="1" applyAlignment="1">
      <alignment horizontal="left" vertical="center" wrapText="1"/>
    </xf>
    <xf numFmtId="0" fontId="6" fillId="51" borderId="30" xfId="79" applyFill="1" applyBorder="1" applyAlignment="1">
      <alignment horizontal="left" vertical="center" wrapText="1"/>
    </xf>
    <xf numFmtId="0" fontId="6" fillId="51" borderId="20" xfId="79" applyFill="1" applyBorder="1" applyAlignment="1">
      <alignment horizontal="center" vertical="center" wrapText="1"/>
    </xf>
    <xf numFmtId="14" fontId="6" fillId="51" borderId="20" xfId="79" applyNumberFormat="1" applyFill="1" applyBorder="1" applyAlignment="1">
      <alignment horizontal="center" vertical="center" wrapText="1"/>
    </xf>
    <xf numFmtId="0" fontId="39" fillId="4" borderId="19" xfId="0" applyFont="1" applyFill="1" applyBorder="1" applyAlignment="1">
      <alignment horizontal="center" vertical="center"/>
    </xf>
    <xf numFmtId="0" fontId="6" fillId="51" borderId="31" xfId="79" applyFill="1" applyBorder="1" applyAlignment="1">
      <alignment horizontal="center" wrapText="1"/>
    </xf>
    <xf numFmtId="0" fontId="6" fillId="51" borderId="40" xfId="79" applyFill="1" applyBorder="1" applyAlignment="1">
      <alignment horizontal="center" wrapText="1"/>
    </xf>
    <xf numFmtId="0" fontId="6" fillId="51" borderId="30" xfId="79" applyFill="1" applyBorder="1" applyAlignment="1">
      <alignment horizontal="center" wrapText="1"/>
    </xf>
    <xf numFmtId="4" fontId="6" fillId="51" borderId="31" xfId="79" applyNumberFormat="1" applyFill="1" applyBorder="1" applyAlignment="1">
      <alignment horizontal="center" vertical="center"/>
    </xf>
    <xf numFmtId="4" fontId="6" fillId="51" borderId="40" xfId="79" applyNumberFormat="1" applyFill="1" applyBorder="1" applyAlignment="1">
      <alignment horizontal="center" vertical="center"/>
    </xf>
    <xf numFmtId="4" fontId="6" fillId="51" borderId="30" xfId="79" applyNumberFormat="1" applyFill="1" applyBorder="1" applyAlignment="1">
      <alignment horizontal="center" vertical="center"/>
    </xf>
    <xf numFmtId="1" fontId="65" fillId="44" borderId="31" xfId="63" applyNumberFormat="1" applyFont="1" applyBorder="1" applyAlignment="1">
      <alignment horizontal="center" vertical="center"/>
    </xf>
    <xf numFmtId="1" fontId="65" fillId="44" borderId="40" xfId="63" applyNumberFormat="1" applyFont="1" applyBorder="1" applyAlignment="1">
      <alignment horizontal="center" vertical="center"/>
    </xf>
    <xf numFmtId="1" fontId="65" fillId="44" borderId="30" xfId="63" applyNumberFormat="1" applyFont="1" applyBorder="1" applyAlignment="1">
      <alignment horizontal="center" vertical="center"/>
    </xf>
    <xf numFmtId="49" fontId="6" fillId="51" borderId="20" xfId="79" applyNumberFormat="1" applyFill="1" applyBorder="1" applyAlignment="1">
      <alignment horizontal="center" vertical="center"/>
    </xf>
    <xf numFmtId="2" fontId="6" fillId="51" borderId="42" xfId="95" applyNumberFormat="1" applyBorder="1" applyAlignment="1">
      <alignment horizontal="left" vertical="center" wrapText="1"/>
    </xf>
    <xf numFmtId="2" fontId="6" fillId="51" borderId="62" xfId="95" applyNumberFormat="1" applyBorder="1" applyAlignment="1">
      <alignment horizontal="left" vertical="center" wrapText="1"/>
    </xf>
    <xf numFmtId="2" fontId="6" fillId="28" borderId="40" xfId="95" applyNumberFormat="1" applyFill="1" applyBorder="1" applyAlignment="1">
      <alignment horizontal="left" vertical="center" wrapText="1"/>
    </xf>
    <xf numFmtId="1" fontId="6" fillId="28" borderId="40" xfId="95" applyNumberFormat="1" applyFill="1" applyBorder="1" applyAlignment="1">
      <alignment horizontal="center" vertical="center"/>
    </xf>
    <xf numFmtId="2" fontId="65" fillId="44" borderId="31" xfId="63" applyNumberFormat="1" applyFont="1" applyBorder="1" applyAlignment="1">
      <alignment horizontal="center" vertical="center" wrapText="1"/>
    </xf>
    <xf numFmtId="2" fontId="65" fillId="44" borderId="40" xfId="63" applyNumberFormat="1" applyFont="1" applyBorder="1" applyAlignment="1">
      <alignment horizontal="center" vertical="center" wrapText="1"/>
    </xf>
    <xf numFmtId="2" fontId="65" fillId="44" borderId="30" xfId="63" applyNumberFormat="1" applyFont="1" applyBorder="1" applyAlignment="1">
      <alignment horizontal="center" vertical="center" wrapText="1"/>
    </xf>
    <xf numFmtId="1" fontId="6" fillId="28" borderId="45" xfId="79" applyNumberFormat="1" applyFill="1" applyBorder="1" applyAlignment="1">
      <alignment horizontal="center" vertical="center" wrapText="1"/>
    </xf>
    <xf numFmtId="2" fontId="6" fillId="51" borderId="28" xfId="95" applyNumberFormat="1" applyBorder="1" applyAlignment="1">
      <alignment horizontal="left" vertical="center" wrapText="1"/>
    </xf>
    <xf numFmtId="1" fontId="6" fillId="51" borderId="43" xfId="95" applyNumberFormat="1" applyBorder="1" applyAlignment="1">
      <alignment horizontal="center" vertical="center" wrapText="1"/>
    </xf>
    <xf numFmtId="1" fontId="6" fillId="51" borderId="27" xfId="95" applyNumberFormat="1" applyBorder="1" applyAlignment="1">
      <alignment horizontal="center" vertical="center" wrapText="1"/>
    </xf>
    <xf numFmtId="1" fontId="6" fillId="51" borderId="29" xfId="95" applyNumberFormat="1" applyBorder="1" applyAlignment="1">
      <alignment horizontal="center" vertical="center" wrapText="1"/>
    </xf>
    <xf numFmtId="0" fontId="65" fillId="44" borderId="45" xfId="63" applyFont="1" applyBorder="1" applyAlignment="1">
      <alignment horizontal="center" vertical="center"/>
    </xf>
    <xf numFmtId="2" fontId="65" fillId="44" borderId="42" xfId="63" applyNumberFormat="1" applyFont="1" applyBorder="1" applyAlignment="1">
      <alignment horizontal="left" vertical="center" wrapText="1"/>
    </xf>
    <xf numFmtId="2" fontId="65" fillId="44" borderId="62" xfId="63" applyNumberFormat="1" applyFont="1" applyBorder="1" applyAlignment="1">
      <alignment horizontal="left" vertical="center" wrapText="1"/>
    </xf>
    <xf numFmtId="2" fontId="65" fillId="44" borderId="28" xfId="63" applyNumberFormat="1" applyFont="1" applyBorder="1" applyAlignment="1">
      <alignment horizontal="left" vertical="center" wrapText="1"/>
    </xf>
    <xf numFmtId="2" fontId="65" fillId="44" borderId="31" xfId="63" applyNumberFormat="1" applyFont="1" applyBorder="1" applyAlignment="1">
      <alignment horizontal="left" vertical="center" wrapText="1"/>
    </xf>
    <xf numFmtId="2" fontId="65" fillId="44" borderId="40" xfId="63" applyNumberFormat="1" applyFont="1" applyBorder="1" applyAlignment="1">
      <alignment horizontal="left" vertical="center" wrapText="1"/>
    </xf>
    <xf numFmtId="2" fontId="65" fillId="44" borderId="30" xfId="63" applyNumberFormat="1" applyFont="1" applyBorder="1" applyAlignment="1">
      <alignment horizontal="left" vertical="center" wrapText="1"/>
    </xf>
    <xf numFmtId="0" fontId="6" fillId="51" borderId="43" xfId="95" applyBorder="1" applyAlignment="1">
      <alignment horizontal="center" vertical="center"/>
    </xf>
    <xf numFmtId="0" fontId="6" fillId="51" borderId="27" xfId="95" applyBorder="1" applyAlignment="1">
      <alignment horizontal="center" vertical="center"/>
    </xf>
    <xf numFmtId="1" fontId="6" fillId="51" borderId="45" xfId="95" applyNumberFormat="1" applyBorder="1" applyAlignment="1">
      <alignment horizontal="center" vertical="center" wrapText="1"/>
    </xf>
    <xf numFmtId="0" fontId="6" fillId="51" borderId="29" xfId="95" applyBorder="1" applyAlignment="1">
      <alignment horizontal="center" vertical="center"/>
    </xf>
    <xf numFmtId="1" fontId="6" fillId="28" borderId="45" xfId="95" applyNumberFormat="1" applyFill="1" applyBorder="1" applyAlignment="1">
      <alignment horizontal="center" vertical="center" wrapText="1"/>
    </xf>
    <xf numFmtId="2" fontId="6" fillId="28" borderId="42" xfId="95" applyNumberFormat="1" applyFill="1" applyBorder="1" applyAlignment="1">
      <alignment horizontal="left" vertical="center" wrapText="1"/>
    </xf>
    <xf numFmtId="2" fontId="6" fillId="28" borderId="62" xfId="95" applyNumberFormat="1" applyFill="1" applyBorder="1" applyAlignment="1">
      <alignment horizontal="left" vertical="center" wrapText="1"/>
    </xf>
    <xf numFmtId="2" fontId="6" fillId="28" borderId="28" xfId="95" applyNumberFormat="1" applyFill="1" applyBorder="1" applyAlignment="1">
      <alignment horizontal="left" vertical="center" wrapText="1"/>
    </xf>
    <xf numFmtId="1" fontId="65" fillId="44" borderId="45" xfId="63" applyNumberFormat="1" applyFont="1" applyBorder="1" applyAlignment="1">
      <alignment horizontal="center" vertical="center" wrapText="1"/>
    </xf>
    <xf numFmtId="2" fontId="65" fillId="44" borderId="44" xfId="63" applyNumberFormat="1" applyFont="1" applyBorder="1" applyAlignment="1">
      <alignment horizontal="center" vertical="center" wrapText="1"/>
    </xf>
    <xf numFmtId="2" fontId="6" fillId="28" borderId="20" xfId="95" applyNumberFormat="1" applyFill="1" applyBorder="1" applyAlignment="1">
      <alignment horizontal="center" vertical="center" wrapText="1"/>
    </xf>
    <xf numFmtId="1" fontId="6" fillId="28" borderId="40" xfId="95" applyNumberFormat="1" applyFill="1" applyBorder="1" applyAlignment="1">
      <alignment horizontal="center" vertical="center" wrapText="1"/>
    </xf>
    <xf numFmtId="1" fontId="6" fillId="51" borderId="45" xfId="79" applyNumberFormat="1" applyFill="1" applyBorder="1" applyAlignment="1">
      <alignment horizontal="center" vertical="center" wrapText="1"/>
    </xf>
    <xf numFmtId="2" fontId="6" fillId="51" borderId="42" xfId="79" applyNumberFormat="1" applyFill="1" applyBorder="1" applyAlignment="1">
      <alignment horizontal="left" vertical="center" wrapText="1"/>
    </xf>
    <xf numFmtId="2" fontId="6" fillId="51" borderId="62" xfId="79" applyNumberFormat="1" applyFill="1" applyBorder="1" applyAlignment="1">
      <alignment horizontal="left" vertical="center" wrapText="1"/>
    </xf>
    <xf numFmtId="2" fontId="6" fillId="51" borderId="31" xfId="79" applyNumberFormat="1" applyFill="1" applyBorder="1" applyAlignment="1">
      <alignment vertical="center" wrapText="1"/>
    </xf>
    <xf numFmtId="2" fontId="6" fillId="51" borderId="40" xfId="79" applyNumberFormat="1" applyFill="1" applyBorder="1" applyAlignment="1">
      <alignment vertical="center" wrapText="1"/>
    </xf>
    <xf numFmtId="2" fontId="6" fillId="51" borderId="30" xfId="79" applyNumberFormat="1" applyFill="1" applyBorder="1" applyAlignment="1">
      <alignment vertical="center" wrapText="1"/>
    </xf>
    <xf numFmtId="4" fontId="6" fillId="51" borderId="20" xfId="79" applyNumberFormat="1" applyFill="1" applyBorder="1" applyAlignment="1">
      <alignment horizontal="center" vertical="center"/>
    </xf>
    <xf numFmtId="49" fontId="6" fillId="28" borderId="20" xfId="79" applyNumberFormat="1" applyFill="1" applyBorder="1" applyAlignment="1">
      <alignment horizontal="center" vertical="center"/>
    </xf>
    <xf numFmtId="4" fontId="6" fillId="28" borderId="31" xfId="79" applyNumberFormat="1" applyFill="1" applyBorder="1" applyAlignment="1">
      <alignment horizontal="center" vertical="center"/>
    </xf>
    <xf numFmtId="4" fontId="6" fillId="28" borderId="30" xfId="79" applyNumberFormat="1" applyFill="1" applyBorder="1" applyAlignment="1">
      <alignment horizontal="center" vertical="center"/>
    </xf>
    <xf numFmtId="1" fontId="6" fillId="51" borderId="31" xfId="79" applyNumberFormat="1" applyFill="1" applyBorder="1" applyAlignment="1">
      <alignment horizontal="center" vertical="center"/>
    </xf>
    <xf numFmtId="1" fontId="6" fillId="51" borderId="40" xfId="79" applyNumberFormat="1" applyFill="1" applyBorder="1" applyAlignment="1">
      <alignment horizontal="center" vertical="center"/>
    </xf>
    <xf numFmtId="1" fontId="6" fillId="51" borderId="30" xfId="79" applyNumberFormat="1" applyFill="1" applyBorder="1" applyAlignment="1">
      <alignment horizontal="center" vertical="center"/>
    </xf>
    <xf numFmtId="14" fontId="6" fillId="28" borderId="20" xfId="79" applyNumberFormat="1" applyFill="1" applyBorder="1" applyAlignment="1">
      <alignment horizontal="center" vertical="center" wrapText="1"/>
    </xf>
    <xf numFmtId="1" fontId="6" fillId="28" borderId="31" xfId="79" applyNumberFormat="1" applyFill="1" applyBorder="1" applyAlignment="1">
      <alignment horizontal="center" vertical="center" wrapText="1"/>
    </xf>
    <xf numFmtId="1" fontId="6" fillId="28" borderId="40" xfId="79" applyNumberFormat="1" applyFill="1" applyBorder="1" applyAlignment="1">
      <alignment horizontal="center" vertical="center" wrapText="1"/>
    </xf>
    <xf numFmtId="4" fontId="6" fillId="28" borderId="20" xfId="79" applyNumberFormat="1" applyFill="1" applyBorder="1" applyAlignment="1">
      <alignment horizontal="center" vertical="center" wrapText="1"/>
    </xf>
    <xf numFmtId="2" fontId="6" fillId="28" borderId="42" xfId="79" applyNumberFormat="1" applyFill="1" applyBorder="1" applyAlignment="1">
      <alignment horizontal="left" vertical="center" wrapText="1"/>
    </xf>
    <xf numFmtId="2" fontId="6" fillId="28" borderId="62" xfId="79" applyNumberFormat="1" applyFill="1" applyBorder="1" applyAlignment="1">
      <alignment horizontal="left" vertical="center" wrapText="1"/>
    </xf>
    <xf numFmtId="2" fontId="6" fillId="28" borderId="31" xfId="79" applyNumberFormat="1" applyFill="1" applyBorder="1" applyAlignment="1">
      <alignment horizontal="left" vertical="center" wrapText="1"/>
    </xf>
    <xf numFmtId="2" fontId="6" fillId="28" borderId="30" xfId="79" applyNumberFormat="1" applyFill="1" applyBorder="1" applyAlignment="1">
      <alignment horizontal="left" vertical="center" wrapText="1"/>
    </xf>
    <xf numFmtId="1" fontId="6" fillId="28" borderId="43" xfId="95" applyNumberFormat="1" applyFill="1" applyBorder="1" applyAlignment="1">
      <alignment horizontal="center" vertical="center" wrapText="1"/>
    </xf>
    <xf numFmtId="1" fontId="6" fillId="28" borderId="29" xfId="95" applyNumberFormat="1" applyFill="1" applyBorder="1" applyAlignment="1">
      <alignment horizontal="center" vertical="center" wrapText="1"/>
    </xf>
    <xf numFmtId="4" fontId="6" fillId="51" borderId="63" xfId="95" applyNumberFormat="1" applyBorder="1" applyAlignment="1">
      <alignment horizontal="center" vertical="center" wrapText="1"/>
    </xf>
    <xf numFmtId="2" fontId="6" fillId="51" borderId="44" xfId="95" applyNumberFormat="1" applyBorder="1" applyAlignment="1">
      <alignment horizontal="center" vertical="center" wrapText="1"/>
    </xf>
    <xf numFmtId="2" fontId="6" fillId="51" borderId="63" xfId="95" applyNumberFormat="1" applyBorder="1" applyAlignment="1">
      <alignment horizontal="left" vertical="center" wrapText="1"/>
    </xf>
    <xf numFmtId="1" fontId="6" fillId="51" borderId="39" xfId="95" applyNumberFormat="1" applyBorder="1" applyAlignment="1">
      <alignment horizontal="center" vertical="center" wrapText="1"/>
    </xf>
    <xf numFmtId="0" fontId="6" fillId="51" borderId="45" xfId="95" applyBorder="1" applyAlignment="1">
      <alignment horizontal="center" vertical="center"/>
    </xf>
    <xf numFmtId="0" fontId="6" fillId="28" borderId="45" xfId="79" applyFill="1" applyBorder="1" applyAlignment="1">
      <alignment horizontal="center" vertical="center"/>
    </xf>
    <xf numFmtId="2" fontId="6" fillId="28" borderId="28" xfId="79" applyNumberFormat="1" applyFill="1" applyBorder="1" applyAlignment="1">
      <alignment horizontal="left" vertical="center" wrapText="1"/>
    </xf>
    <xf numFmtId="2" fontId="6" fillId="28" borderId="20" xfId="79" applyNumberFormat="1" applyFill="1" applyBorder="1" applyAlignment="1">
      <alignment horizontal="center" vertical="center" wrapText="1"/>
    </xf>
    <xf numFmtId="2" fontId="6" fillId="28" borderId="31" xfId="79" applyNumberFormat="1" applyFill="1" applyBorder="1" applyAlignment="1">
      <alignment horizontal="center" vertical="center" wrapText="1"/>
    </xf>
    <xf numFmtId="2" fontId="6" fillId="28" borderId="30" xfId="79" applyNumberFormat="1" applyFill="1" applyBorder="1" applyAlignment="1">
      <alignment horizontal="center" vertical="center" wrapText="1"/>
    </xf>
    <xf numFmtId="0" fontId="6" fillId="51" borderId="42" xfId="95" applyBorder="1" applyAlignment="1">
      <alignment horizontal="left" vertical="center" wrapText="1"/>
    </xf>
    <xf numFmtId="0" fontId="6" fillId="51" borderId="62" xfId="95" applyBorder="1" applyAlignment="1">
      <alignment horizontal="left" vertical="center" wrapText="1"/>
    </xf>
    <xf numFmtId="0" fontId="6" fillId="51" borderId="28" xfId="95" applyBorder="1" applyAlignment="1">
      <alignment horizontal="left" vertical="center" wrapText="1"/>
    </xf>
    <xf numFmtId="1" fontId="6" fillId="51" borderId="20" xfId="79" applyNumberFormat="1" applyFill="1" applyBorder="1" applyAlignment="1">
      <alignment horizontal="center" vertical="center" wrapText="1"/>
    </xf>
    <xf numFmtId="0" fontId="6" fillId="51" borderId="42" xfId="79" applyFill="1" applyBorder="1" applyAlignment="1">
      <alignment horizontal="left" vertical="center" wrapText="1"/>
    </xf>
    <xf numFmtId="0" fontId="6" fillId="51" borderId="28" xfId="79" applyFill="1" applyBorder="1" applyAlignment="1">
      <alignment horizontal="left" vertical="center" wrapText="1"/>
    </xf>
    <xf numFmtId="0" fontId="6" fillId="51" borderId="43" xfId="79" applyFill="1" applyBorder="1" applyAlignment="1">
      <alignment horizontal="center" vertical="center"/>
    </xf>
    <xf numFmtId="0" fontId="6" fillId="51" borderId="29" xfId="79" applyFill="1" applyBorder="1" applyAlignment="1">
      <alignment horizontal="center" vertical="center"/>
    </xf>
    <xf numFmtId="2" fontId="6" fillId="28" borderId="40" xfId="95" applyNumberFormat="1" applyFill="1" applyBorder="1" applyAlignment="1">
      <alignment horizontal="center" vertical="center" wrapText="1"/>
    </xf>
    <xf numFmtId="0" fontId="6" fillId="51" borderId="27" xfId="79" applyFill="1" applyBorder="1" applyAlignment="1">
      <alignment horizontal="center" vertical="center"/>
    </xf>
    <xf numFmtId="4" fontId="6" fillId="51" borderId="45" xfId="95" applyNumberFormat="1" applyBorder="1" applyAlignment="1">
      <alignment horizontal="center" vertical="center"/>
    </xf>
    <xf numFmtId="1" fontId="6" fillId="28" borderId="30" xfId="79" applyNumberFormat="1" applyFill="1" applyBorder="1" applyAlignment="1">
      <alignment horizontal="center" vertical="center" wrapText="1"/>
    </xf>
    <xf numFmtId="3" fontId="6" fillId="57" borderId="31" xfId="0" applyNumberFormat="1" applyFont="1" applyFill="1" applyBorder="1" applyAlignment="1">
      <alignment horizontal="center" vertical="center" wrapText="1"/>
    </xf>
    <xf numFmtId="3" fontId="6" fillId="57" borderId="40" xfId="0" applyNumberFormat="1" applyFont="1" applyFill="1" applyBorder="1" applyAlignment="1">
      <alignment horizontal="center" vertical="center" wrapText="1"/>
    </xf>
    <xf numFmtId="4" fontId="6" fillId="51" borderId="31" xfId="95" applyNumberFormat="1" applyFill="1" applyBorder="1" applyAlignment="1">
      <alignment horizontal="center" vertical="center" wrapText="1"/>
    </xf>
    <xf numFmtId="4" fontId="6" fillId="51" borderId="40" xfId="95" applyNumberFormat="1" applyFill="1" applyBorder="1" applyAlignment="1">
      <alignment horizontal="center" vertical="center" wrapText="1"/>
    </xf>
    <xf numFmtId="4" fontId="6" fillId="51" borderId="30" xfId="95" applyNumberFormat="1" applyFill="1" applyBorder="1" applyAlignment="1">
      <alignment horizontal="center" vertical="center" wrapText="1"/>
    </xf>
    <xf numFmtId="3" fontId="1" fillId="49" borderId="31" xfId="20" applyNumberFormat="1" applyFill="1" applyBorder="1" applyAlignment="1">
      <alignment horizontal="center" vertical="center" wrapText="1"/>
    </xf>
    <xf numFmtId="3" fontId="1" fillId="49" borderId="30" xfId="20" applyNumberFormat="1" applyFill="1" applyBorder="1" applyAlignment="1">
      <alignment horizontal="center" vertical="center" wrapText="1"/>
    </xf>
    <xf numFmtId="4" fontId="6" fillId="49" borderId="31" xfId="79" applyNumberFormat="1" applyBorder="1" applyAlignment="1">
      <alignment horizontal="center" wrapText="1"/>
    </xf>
    <xf numFmtId="4" fontId="6" fillId="49" borderId="40" xfId="79" applyNumberFormat="1" applyBorder="1" applyAlignment="1">
      <alignment horizontal="center" wrapText="1"/>
    </xf>
    <xf numFmtId="4" fontId="6" fillId="49" borderId="30" xfId="79" applyNumberFormat="1" applyBorder="1" applyAlignment="1">
      <alignment horizontal="center" wrapText="1"/>
    </xf>
    <xf numFmtId="0" fontId="6" fillId="49" borderId="31" xfId="0" applyFont="1" applyFill="1" applyBorder="1" applyAlignment="1">
      <alignment horizontal="center" vertical="center" wrapText="1"/>
    </xf>
    <xf numFmtId="0" fontId="6" fillId="49" borderId="30" xfId="0" applyFont="1" applyFill="1" applyBorder="1" applyAlignment="1">
      <alignment horizontal="center" vertical="center" wrapText="1"/>
    </xf>
    <xf numFmtId="0" fontId="50" fillId="44" borderId="20" xfId="63" applyBorder="1" applyAlignment="1">
      <alignment horizontal="center" vertical="center" wrapText="1"/>
    </xf>
    <xf numFmtId="0" fontId="50" fillId="44" borderId="20" xfId="63" applyBorder="1" applyAlignment="1">
      <alignment horizontal="center" wrapText="1"/>
    </xf>
    <xf numFmtId="0" fontId="67" fillId="4" borderId="19" xfId="0" applyFont="1" applyFill="1" applyBorder="1" applyAlignment="1">
      <alignment horizontal="center" vertical="center"/>
    </xf>
    <xf numFmtId="4" fontId="6" fillId="32" borderId="20" xfId="0" applyNumberFormat="1" applyFont="1" applyFill="1" applyBorder="1" applyAlignment="1">
      <alignment horizontal="center" vertical="center" wrapText="1"/>
    </xf>
    <xf numFmtId="0" fontId="6" fillId="32" borderId="20" xfId="0" applyFont="1" applyFill="1" applyBorder="1" applyAlignment="1">
      <alignment horizontal="center" vertical="center" wrapText="1"/>
    </xf>
    <xf numFmtId="4" fontId="50" fillId="44" borderId="20" xfId="63" applyNumberFormat="1" applyBorder="1" applyAlignment="1">
      <alignment horizontal="center" vertical="center" wrapText="1"/>
    </xf>
    <xf numFmtId="0" fontId="6" fillId="32" borderId="31" xfId="0" applyFont="1" applyFill="1" applyBorder="1" applyAlignment="1">
      <alignment horizontal="center" wrapText="1"/>
    </xf>
    <xf numFmtId="0" fontId="6" fillId="32" borderId="30" xfId="0" applyFont="1" applyFill="1" applyBorder="1" applyAlignment="1">
      <alignment horizontal="center" wrapText="1"/>
    </xf>
    <xf numFmtId="0" fontId="50" fillId="44" borderId="31" xfId="63" applyBorder="1" applyAlignment="1">
      <alignment horizontal="center" vertical="center" wrapText="1"/>
    </xf>
    <xf numFmtId="0" fontId="50" fillId="44" borderId="30" xfId="63" applyBorder="1" applyAlignment="1">
      <alignment horizontal="center" vertical="center" wrapText="1"/>
    </xf>
    <xf numFmtId="0" fontId="50" fillId="44" borderId="31" xfId="63" applyBorder="1" applyAlignment="1">
      <alignment horizontal="center" wrapText="1"/>
    </xf>
    <xf numFmtId="0" fontId="50" fillId="44" borderId="30" xfId="63" applyBorder="1" applyAlignment="1">
      <alignment horizontal="center" wrapText="1"/>
    </xf>
    <xf numFmtId="4" fontId="50" fillId="44" borderId="31" xfId="63" applyNumberFormat="1" applyBorder="1" applyAlignment="1">
      <alignment horizontal="center" vertical="center" wrapText="1"/>
    </xf>
    <xf numFmtId="4" fontId="50" fillId="44" borderId="30" xfId="63" applyNumberFormat="1" applyBorder="1" applyAlignment="1">
      <alignment horizontal="center" vertical="center" wrapText="1"/>
    </xf>
    <xf numFmtId="0" fontId="6" fillId="49" borderId="31" xfId="79" applyBorder="1" applyAlignment="1">
      <alignment horizontal="center" vertical="top" wrapText="1"/>
    </xf>
    <xf numFmtId="0" fontId="6" fillId="49" borderId="30" xfId="79" applyBorder="1" applyAlignment="1">
      <alignment horizontal="center" vertical="top" wrapText="1"/>
    </xf>
    <xf numFmtId="0" fontId="6" fillId="32" borderId="31" xfId="0" applyFont="1" applyFill="1" applyBorder="1" applyAlignment="1">
      <alignment horizontal="center" vertical="center" wrapText="1"/>
    </xf>
    <xf numFmtId="0" fontId="6" fillId="32" borderId="30" xfId="0" applyFont="1" applyFill="1" applyBorder="1" applyAlignment="1">
      <alignment horizontal="center" vertical="center" wrapText="1"/>
    </xf>
    <xf numFmtId="0" fontId="6" fillId="32" borderId="20" xfId="0" applyFont="1" applyFill="1" applyBorder="1" applyAlignment="1">
      <alignment horizontal="center" wrapText="1"/>
    </xf>
    <xf numFmtId="4" fontId="6" fillId="32" borderId="31" xfId="0" applyNumberFormat="1" applyFont="1" applyFill="1" applyBorder="1" applyAlignment="1">
      <alignment horizontal="center" vertical="center" wrapText="1"/>
    </xf>
    <xf numFmtId="4" fontId="6" fillId="32" borderId="30" xfId="0" applyNumberFormat="1" applyFont="1" applyFill="1" applyBorder="1" applyAlignment="1">
      <alignment horizontal="center" vertical="center" wrapText="1"/>
    </xf>
    <xf numFmtId="0" fontId="6" fillId="32" borderId="31" xfId="0" applyFont="1" applyFill="1" applyBorder="1" applyAlignment="1">
      <alignment horizontal="center" vertical="top" wrapText="1"/>
    </xf>
    <xf numFmtId="0" fontId="6" fillId="32" borderId="30" xfId="0" applyFont="1" applyFill="1" applyBorder="1" applyAlignment="1">
      <alignment horizontal="center" vertical="top" wrapText="1"/>
    </xf>
    <xf numFmtId="0" fontId="6" fillId="20" borderId="31" xfId="0" applyFont="1" applyFill="1" applyBorder="1" applyAlignment="1">
      <alignment horizontal="center" vertical="center" wrapText="1"/>
    </xf>
    <xf numFmtId="0" fontId="6" fillId="20" borderId="30" xfId="0" applyFont="1" applyFill="1" applyBorder="1" applyAlignment="1">
      <alignment horizontal="center" vertical="center" wrapText="1"/>
    </xf>
    <xf numFmtId="4" fontId="6" fillId="20" borderId="31" xfId="0" applyNumberFormat="1" applyFont="1" applyFill="1" applyBorder="1" applyAlignment="1">
      <alignment horizontal="center" vertical="center" wrapText="1"/>
    </xf>
    <xf numFmtId="4" fontId="6" fillId="20" borderId="30" xfId="0" applyNumberFormat="1" applyFont="1" applyFill="1" applyBorder="1" applyAlignment="1">
      <alignment horizontal="center" vertical="center" wrapText="1"/>
    </xf>
    <xf numFmtId="4" fontId="1" fillId="49" borderId="31" xfId="20" applyNumberFormat="1" applyFill="1" applyBorder="1" applyAlignment="1">
      <alignment horizontal="center" vertical="center" wrapText="1"/>
    </xf>
    <xf numFmtId="4" fontId="1" fillId="49" borderId="30" xfId="20" applyNumberFormat="1" applyFill="1" applyBorder="1" applyAlignment="1">
      <alignment horizontal="center" vertical="center" wrapText="1"/>
    </xf>
    <xf numFmtId="0" fontId="1" fillId="49" borderId="31" xfId="20" applyFill="1" applyBorder="1" applyAlignment="1">
      <alignment horizontal="center" vertical="center" wrapText="1"/>
    </xf>
    <xf numFmtId="0" fontId="1" fillId="49" borderId="30" xfId="20" applyFill="1" applyBorder="1" applyAlignment="1">
      <alignment horizontal="center" vertical="center" wrapText="1"/>
    </xf>
    <xf numFmtId="0" fontId="1" fillId="49" borderId="31" xfId="20" applyFill="1" applyBorder="1" applyAlignment="1">
      <alignment horizontal="center" vertical="top" wrapText="1"/>
    </xf>
    <xf numFmtId="0" fontId="1" fillId="49" borderId="30" xfId="20" applyFill="1" applyBorder="1" applyAlignment="1">
      <alignment horizontal="center" vertical="top" wrapText="1"/>
    </xf>
    <xf numFmtId="0" fontId="1" fillId="49" borderId="20" xfId="20" applyFill="1" applyBorder="1" applyAlignment="1">
      <alignment horizontal="center" vertical="center" wrapText="1"/>
    </xf>
    <xf numFmtId="4" fontId="6" fillId="49" borderId="31" xfId="0" applyNumberFormat="1" applyFont="1" applyFill="1" applyBorder="1" applyAlignment="1">
      <alignment horizontal="center" vertical="center" wrapText="1"/>
    </xf>
    <xf numFmtId="4" fontId="6" fillId="49" borderId="30" xfId="0" applyNumberFormat="1" applyFont="1" applyFill="1" applyBorder="1" applyAlignment="1">
      <alignment horizontal="center" vertical="center" wrapText="1"/>
    </xf>
    <xf numFmtId="4" fontId="6" fillId="32" borderId="40" xfId="0" applyNumberFormat="1" applyFont="1" applyFill="1" applyBorder="1" applyAlignment="1">
      <alignment horizontal="center" vertical="center" wrapText="1"/>
    </xf>
    <xf numFmtId="0" fontId="6" fillId="32" borderId="40" xfId="0" applyFont="1" applyFill="1" applyBorder="1" applyAlignment="1">
      <alignment horizontal="center" vertical="center" wrapText="1"/>
    </xf>
    <xf numFmtId="0" fontId="6" fillId="32" borderId="40" xfId="0" applyFont="1" applyFill="1" applyBorder="1" applyAlignment="1">
      <alignment horizontal="center" wrapText="1"/>
    </xf>
    <xf numFmtId="0" fontId="6" fillId="20" borderId="40" xfId="0" applyFont="1" applyFill="1" applyBorder="1" applyAlignment="1">
      <alignment horizontal="center" vertical="center" wrapText="1"/>
    </xf>
    <xf numFmtId="4" fontId="6" fillId="20" borderId="40" xfId="0" applyNumberFormat="1" applyFont="1" applyFill="1" applyBorder="1" applyAlignment="1">
      <alignment horizontal="center" vertical="center" wrapText="1"/>
    </xf>
    <xf numFmtId="14" fontId="6" fillId="32" borderId="31" xfId="0" applyNumberFormat="1" applyFont="1" applyFill="1" applyBorder="1" applyAlignment="1">
      <alignment horizontal="center" vertical="center" wrapText="1"/>
    </xf>
    <xf numFmtId="14" fontId="6" fillId="32" borderId="30" xfId="0" applyNumberFormat="1" applyFont="1" applyFill="1" applyBorder="1" applyAlignment="1">
      <alignment horizontal="center" vertical="center" wrapText="1"/>
    </xf>
    <xf numFmtId="0" fontId="6" fillId="51" borderId="31" xfId="95" applyFill="1" applyBorder="1" applyAlignment="1">
      <alignment horizontal="center" vertical="center" wrapText="1"/>
    </xf>
    <xf numFmtId="0" fontId="6" fillId="51" borderId="40" xfId="95" applyFill="1" applyBorder="1" applyAlignment="1">
      <alignment horizontal="center" vertical="center" wrapText="1"/>
    </xf>
    <xf numFmtId="0" fontId="6" fillId="51" borderId="30" xfId="95" applyFill="1" applyBorder="1" applyAlignment="1">
      <alignment horizontal="center" vertical="center" wrapText="1"/>
    </xf>
    <xf numFmtId="0" fontId="6" fillId="51" borderId="31" xfId="79" applyFill="1" applyBorder="1" applyAlignment="1">
      <alignment horizontal="center" vertical="top" wrapText="1"/>
    </xf>
    <xf numFmtId="0" fontId="6" fillId="51" borderId="30" xfId="79" applyFill="1" applyBorder="1" applyAlignment="1">
      <alignment horizontal="center" vertical="top" wrapText="1"/>
    </xf>
    <xf numFmtId="0" fontId="6" fillId="51" borderId="31" xfId="79" applyFill="1" applyBorder="1" applyAlignment="1">
      <alignment horizontal="center" vertical="center"/>
    </xf>
    <xf numFmtId="0" fontId="6" fillId="51" borderId="40" xfId="79" applyFill="1" applyBorder="1" applyAlignment="1">
      <alignment horizontal="center" vertical="center"/>
    </xf>
    <xf numFmtId="0" fontId="6" fillId="51" borderId="30" xfId="79" applyFill="1" applyBorder="1" applyAlignment="1">
      <alignment horizontal="center" vertical="center"/>
    </xf>
    <xf numFmtId="4" fontId="6" fillId="32" borderId="31" xfId="97" applyNumberFormat="1" applyFont="1" applyFill="1" applyBorder="1" applyAlignment="1">
      <alignment horizontal="center" vertical="center" wrapText="1"/>
      <protection/>
    </xf>
    <xf numFmtId="4" fontId="6" fillId="32" borderId="40" xfId="97" applyNumberFormat="1" applyFont="1" applyFill="1" applyBorder="1" applyAlignment="1">
      <alignment horizontal="center" vertical="center" wrapText="1"/>
      <protection/>
    </xf>
    <xf numFmtId="4" fontId="6" fillId="32" borderId="30" xfId="97" applyNumberFormat="1" applyFont="1" applyFill="1" applyBorder="1" applyAlignment="1">
      <alignment horizontal="center" vertical="center" wrapText="1"/>
      <protection/>
    </xf>
    <xf numFmtId="0" fontId="6" fillId="32" borderId="40" xfId="0" applyFont="1" applyFill="1" applyBorder="1" applyAlignment="1">
      <alignment horizontal="center" vertical="top" wrapText="1"/>
    </xf>
    <xf numFmtId="0" fontId="50" fillId="44" borderId="40" xfId="63" applyBorder="1" applyAlignment="1">
      <alignment horizontal="center" wrapText="1"/>
    </xf>
    <xf numFmtId="0" fontId="50" fillId="44" borderId="40" xfId="63" applyBorder="1" applyAlignment="1">
      <alignment horizontal="center" vertical="center" wrapText="1"/>
    </xf>
    <xf numFmtId="4" fontId="50" fillId="44" borderId="40" xfId="63" applyNumberFormat="1" applyBorder="1" applyAlignment="1">
      <alignment horizontal="center" vertical="center" wrapText="1"/>
    </xf>
    <xf numFmtId="0" fontId="50" fillId="44" borderId="31" xfId="63" applyBorder="1" applyAlignment="1">
      <alignment horizontal="center" vertical="top" wrapText="1"/>
    </xf>
    <xf numFmtId="0" fontId="50" fillId="44" borderId="40" xfId="63" applyBorder="1" applyAlignment="1">
      <alignment horizontal="center" vertical="top" wrapText="1"/>
    </xf>
    <xf numFmtId="0" fontId="50" fillId="44" borderId="30" xfId="63" applyBorder="1" applyAlignment="1">
      <alignment horizontal="center" vertical="top" wrapText="1"/>
    </xf>
    <xf numFmtId="0" fontId="6" fillId="32" borderId="31" xfId="97" applyFont="1" applyFill="1" applyBorder="1" applyAlignment="1">
      <alignment horizontal="center" vertical="center" wrapText="1"/>
      <protection/>
    </xf>
    <xf numFmtId="0" fontId="6" fillId="32" borderId="30" xfId="97" applyFont="1" applyFill="1" applyBorder="1" applyAlignment="1">
      <alignment horizontal="center" vertical="center" wrapText="1"/>
      <protection/>
    </xf>
    <xf numFmtId="0" fontId="6" fillId="32" borderId="40" xfId="97" applyFont="1" applyFill="1" applyBorder="1" applyAlignment="1">
      <alignment horizontal="center" vertical="center" wrapText="1"/>
      <protection/>
    </xf>
    <xf numFmtId="4" fontId="6" fillId="32" borderId="31" xfId="0" applyNumberFormat="1" applyFont="1" applyFill="1" applyBorder="1" applyAlignment="1">
      <alignment horizontal="center" wrapText="1"/>
    </xf>
    <xf numFmtId="4" fontId="6" fillId="32" borderId="40" xfId="0" applyNumberFormat="1" applyFont="1" applyFill="1" applyBorder="1" applyAlignment="1">
      <alignment horizontal="center" wrapText="1"/>
    </xf>
    <xf numFmtId="4" fontId="6" fillId="32" borderId="30" xfId="0" applyNumberFormat="1" applyFont="1" applyFill="1" applyBorder="1" applyAlignment="1">
      <alignment horizontal="center" wrapText="1"/>
    </xf>
    <xf numFmtId="0" fontId="6" fillId="51" borderId="40" xfId="79" applyFill="1" applyBorder="1" applyAlignment="1">
      <alignment horizontal="center" vertical="top" wrapText="1"/>
    </xf>
    <xf numFmtId="0" fontId="6" fillId="44" borderId="31" xfId="0" applyFont="1" applyFill="1" applyBorder="1" applyAlignment="1">
      <alignment horizontal="center" vertical="center" wrapText="1"/>
    </xf>
    <xf numFmtId="0" fontId="6" fillId="44" borderId="40" xfId="0" applyFont="1" applyFill="1" applyBorder="1" applyAlignment="1">
      <alignment horizontal="center" vertical="center" wrapText="1"/>
    </xf>
    <xf numFmtId="0" fontId="6" fillId="44" borderId="30" xfId="0" applyFont="1" applyFill="1" applyBorder="1" applyAlignment="1">
      <alignment horizontal="center" vertical="center" wrapText="1"/>
    </xf>
    <xf numFmtId="4" fontId="6" fillId="44" borderId="31" xfId="0" applyNumberFormat="1" applyFont="1" applyFill="1" applyBorder="1" applyAlignment="1">
      <alignment horizontal="center" vertical="center" wrapText="1"/>
    </xf>
    <xf numFmtId="4" fontId="6" fillId="44" borderId="40" xfId="0" applyNumberFormat="1" applyFont="1" applyFill="1" applyBorder="1" applyAlignment="1">
      <alignment horizontal="center" vertical="center" wrapText="1"/>
    </xf>
    <xf numFmtId="4" fontId="6" fillId="44" borderId="30" xfId="0" applyNumberFormat="1" applyFont="1" applyFill="1" applyBorder="1" applyAlignment="1">
      <alignment horizontal="center" vertical="center" wrapText="1"/>
    </xf>
    <xf numFmtId="0" fontId="6" fillId="44" borderId="31" xfId="0" applyFont="1" applyFill="1" applyBorder="1" applyAlignment="1">
      <alignment horizontal="center" wrapText="1"/>
    </xf>
    <xf numFmtId="0" fontId="6" fillId="44" borderId="40" xfId="0" applyFont="1" applyFill="1" applyBorder="1" applyAlignment="1">
      <alignment horizontal="center" wrapText="1"/>
    </xf>
    <xf numFmtId="0" fontId="6" fillId="44" borderId="30" xfId="0" applyFont="1" applyFill="1" applyBorder="1" applyAlignment="1">
      <alignment horizontal="center" wrapText="1"/>
    </xf>
    <xf numFmtId="4" fontId="6" fillId="28" borderId="31" xfId="79" applyNumberFormat="1" applyFill="1" applyBorder="1" applyAlignment="1">
      <alignment horizontal="center" vertical="center" wrapText="1"/>
    </xf>
    <xf numFmtId="4" fontId="6" fillId="28" borderId="30" xfId="79" applyNumberFormat="1" applyFill="1" applyBorder="1" applyAlignment="1">
      <alignment horizontal="center" vertical="center" wrapText="1"/>
    </xf>
    <xf numFmtId="0" fontId="6" fillId="51" borderId="31" xfId="95" applyFill="1" applyBorder="1" applyAlignment="1">
      <alignment horizontal="center" vertical="top" wrapText="1"/>
    </xf>
    <xf numFmtId="0" fontId="6" fillId="51" borderId="40" xfId="95" applyFill="1" applyBorder="1" applyAlignment="1">
      <alignment horizontal="center" vertical="top" wrapText="1"/>
    </xf>
    <xf numFmtId="0" fontId="6" fillId="51" borderId="30" xfId="95" applyFill="1" applyBorder="1" applyAlignment="1">
      <alignment horizontal="center" vertical="top" wrapText="1"/>
    </xf>
    <xf numFmtId="0" fontId="44" fillId="44" borderId="31" xfId="63" applyFont="1" applyBorder="1" applyAlignment="1">
      <alignment horizontal="center" wrapText="1"/>
    </xf>
    <xf numFmtId="0" fontId="44" fillId="44" borderId="30" xfId="63" applyFont="1" applyBorder="1" applyAlignment="1">
      <alignment horizontal="center" wrapText="1"/>
    </xf>
    <xf numFmtId="4" fontId="44" fillId="44" borderId="31" xfId="63" applyNumberFormat="1" applyFont="1" applyBorder="1" applyAlignment="1">
      <alignment horizontal="center" vertical="center" wrapText="1"/>
    </xf>
    <xf numFmtId="4" fontId="44" fillId="44" borderId="30" xfId="63" applyNumberFormat="1" applyFont="1" applyBorder="1" applyAlignment="1">
      <alignment horizontal="center" vertical="center" wrapText="1"/>
    </xf>
    <xf numFmtId="4" fontId="6" fillId="51" borderId="31" xfId="95" applyNumberFormat="1" applyFill="1" applyBorder="1" applyAlignment="1">
      <alignment horizontal="center" vertical="center"/>
    </xf>
    <xf numFmtId="4" fontId="6" fillId="51" borderId="30" xfId="95" applyNumberFormat="1" applyFill="1" applyBorder="1" applyAlignment="1">
      <alignment horizontal="center" vertical="center"/>
    </xf>
    <xf numFmtId="4" fontId="6" fillId="51" borderId="40" xfId="95" applyNumberFormat="1" applyFill="1" applyBorder="1" applyAlignment="1">
      <alignment horizontal="center" vertical="center"/>
    </xf>
    <xf numFmtId="0" fontId="44" fillId="44" borderId="40" xfId="63" applyFont="1" applyBorder="1" applyAlignment="1">
      <alignment horizontal="center" wrapText="1"/>
    </xf>
    <xf numFmtId="4" fontId="44" fillId="44" borderId="31" xfId="63" applyNumberFormat="1" applyFont="1" applyBorder="1" applyAlignment="1">
      <alignment horizontal="center"/>
    </xf>
    <xf numFmtId="4" fontId="44" fillId="44" borderId="40" xfId="63" applyNumberFormat="1" applyFont="1" applyBorder="1" applyAlignment="1">
      <alignment horizontal="center"/>
    </xf>
    <xf numFmtId="4" fontId="44" fillId="44" borderId="30" xfId="63" applyNumberFormat="1" applyFont="1" applyBorder="1" applyAlignment="1">
      <alignment horizontal="center"/>
    </xf>
    <xf numFmtId="0" fontId="6" fillId="0" borderId="0" xfId="0" applyFont="1" applyAlignment="1">
      <alignment horizontal="left"/>
    </xf>
    <xf numFmtId="4" fontId="44" fillId="44" borderId="40" xfId="63" applyNumberFormat="1" applyFont="1" applyBorder="1" applyAlignment="1">
      <alignment horizontal="center" vertical="center" wrapText="1"/>
    </xf>
    <xf numFmtId="0" fontId="6" fillId="51" borderId="31" xfId="95" applyFill="1" applyBorder="1" applyAlignment="1">
      <alignment horizontal="center" wrapText="1"/>
    </xf>
    <xf numFmtId="0" fontId="6" fillId="51" borderId="30" xfId="95" applyFill="1" applyBorder="1" applyAlignment="1">
      <alignment horizontal="center" wrapText="1"/>
    </xf>
    <xf numFmtId="0" fontId="6" fillId="51" borderId="31" xfId="95" applyFill="1" applyBorder="1" applyAlignment="1">
      <alignment horizontal="left" vertical="center" wrapText="1"/>
    </xf>
    <xf numFmtId="0" fontId="6" fillId="51" borderId="30" xfId="95" applyFill="1" applyBorder="1" applyAlignment="1">
      <alignment horizontal="left" vertical="center" wrapText="1"/>
    </xf>
    <xf numFmtId="0" fontId="6" fillId="20" borderId="31" xfId="95" applyFill="1" applyBorder="1" applyAlignment="1">
      <alignment horizontal="center" vertical="center" wrapText="1"/>
    </xf>
    <xf numFmtId="0" fontId="6" fillId="20" borderId="40" xfId="95" applyFill="1" applyBorder="1" applyAlignment="1">
      <alignment horizontal="center" vertical="center" wrapText="1"/>
    </xf>
    <xf numFmtId="0" fontId="6" fillId="20" borderId="30" xfId="95" applyFill="1" applyBorder="1" applyAlignment="1">
      <alignment horizontal="center" vertical="center" wrapText="1"/>
    </xf>
    <xf numFmtId="4" fontId="6" fillId="20" borderId="31" xfId="95" applyNumberFormat="1" applyFill="1" applyBorder="1" applyAlignment="1">
      <alignment horizontal="center" vertical="center" wrapText="1"/>
    </xf>
    <xf numFmtId="4" fontId="6" fillId="20" borderId="40" xfId="95" applyNumberFormat="1" applyFill="1" applyBorder="1" applyAlignment="1">
      <alignment horizontal="center" vertical="center" wrapText="1"/>
    </xf>
    <xf numFmtId="4" fontId="6" fillId="20" borderId="30" xfId="95" applyNumberFormat="1" applyFill="1" applyBorder="1" applyAlignment="1">
      <alignment horizontal="center" vertical="center" wrapText="1"/>
    </xf>
    <xf numFmtId="0" fontId="6" fillId="51" borderId="40" xfId="95" applyFill="1" applyBorder="1" applyAlignment="1">
      <alignment horizontal="center" wrapText="1"/>
    </xf>
    <xf numFmtId="4" fontId="50" fillId="44" borderId="31" xfId="63" applyNumberFormat="1" applyBorder="1" applyAlignment="1">
      <alignment horizontal="center" wrapText="1"/>
    </xf>
    <xf numFmtId="4" fontId="50" fillId="44" borderId="30" xfId="63" applyNumberFormat="1" applyBorder="1" applyAlignment="1">
      <alignment horizontal="center" wrapText="1"/>
    </xf>
    <xf numFmtId="4" fontId="50" fillId="44" borderId="40" xfId="63" applyNumberFormat="1" applyBorder="1" applyAlignment="1">
      <alignment horizontal="center" wrapText="1"/>
    </xf>
    <xf numFmtId="4" fontId="6" fillId="44" borderId="31" xfId="0" applyNumberFormat="1" applyFont="1" applyFill="1" applyBorder="1" applyAlignment="1">
      <alignment horizontal="center" wrapText="1"/>
    </xf>
    <xf numFmtId="4" fontId="6" fillId="44" borderId="40" xfId="0" applyNumberFormat="1" applyFont="1" applyFill="1" applyBorder="1" applyAlignment="1">
      <alignment horizontal="center" wrapText="1"/>
    </xf>
    <xf numFmtId="4" fontId="6" fillId="44" borderId="30" xfId="0" applyNumberFormat="1" applyFont="1" applyFill="1" applyBorder="1" applyAlignment="1">
      <alignment horizontal="center" wrapText="1"/>
    </xf>
    <xf numFmtId="4" fontId="6" fillId="51" borderId="31" xfId="79" applyNumberFormat="1" applyFill="1" applyBorder="1" applyAlignment="1">
      <alignment horizontal="right" vertical="center" wrapText="1"/>
    </xf>
    <xf numFmtId="4" fontId="6" fillId="51" borderId="40" xfId="79" applyNumberFormat="1" applyFill="1" applyBorder="1" applyAlignment="1">
      <alignment horizontal="right" vertical="center" wrapText="1"/>
    </xf>
    <xf numFmtId="4" fontId="6" fillId="51" borderId="30" xfId="79" applyNumberFormat="1" applyFill="1" applyBorder="1" applyAlignment="1">
      <alignment horizontal="right" vertical="center" wrapText="1"/>
    </xf>
    <xf numFmtId="4" fontId="44" fillId="44" borderId="31" xfId="63" applyNumberFormat="1" applyFont="1" applyBorder="1" applyAlignment="1">
      <alignment horizontal="center" wrapText="1"/>
    </xf>
    <xf numFmtId="4" fontId="44" fillId="44" borderId="30" xfId="63" applyNumberFormat="1" applyFont="1" applyBorder="1" applyAlignment="1">
      <alignment horizontal="center" wrapText="1"/>
    </xf>
    <xf numFmtId="4" fontId="6" fillId="32" borderId="31" xfId="0" applyNumberFormat="1" applyFont="1" applyFill="1" applyBorder="1" applyAlignment="1">
      <alignment horizontal="center"/>
    </xf>
    <xf numFmtId="4" fontId="6" fillId="32" borderId="40" xfId="0" applyNumberFormat="1" applyFont="1" applyFill="1" applyBorder="1" applyAlignment="1">
      <alignment horizontal="center"/>
    </xf>
    <xf numFmtId="4" fontId="6" fillId="32" borderId="30" xfId="0" applyNumberFormat="1" applyFont="1" applyFill="1" applyBorder="1" applyAlignment="1">
      <alignment horizontal="center"/>
    </xf>
    <xf numFmtId="183" fontId="9" fillId="0" borderId="0" xfId="0" applyNumberFormat="1" applyFont="1" applyAlignment="1">
      <alignment horizontal="center" vertical="center"/>
    </xf>
    <xf numFmtId="183" fontId="9" fillId="0" borderId="19" xfId="0" applyNumberFormat="1" applyFont="1" applyBorder="1" applyAlignment="1">
      <alignment horizontal="center" vertical="center"/>
    </xf>
    <xf numFmtId="0" fontId="6" fillId="51" borderId="20" xfId="79" applyFill="1" applyBorder="1" applyAlignment="1">
      <alignment horizontal="center"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heck Cell 3" xfId="69"/>
    <cellStyle name="Comma" xfId="70"/>
    <cellStyle name="Comma [0]" xfId="71"/>
    <cellStyle name="Comma 2" xfId="72"/>
    <cellStyle name="Currency" xfId="73"/>
    <cellStyle name="Currency [0]" xfId="74"/>
    <cellStyle name="Excel Built-in Normal"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Hyperlink 2" xfId="90"/>
    <cellStyle name="Input" xfId="91"/>
    <cellStyle name="Input 2" xfId="92"/>
    <cellStyle name="Linked Cell" xfId="93"/>
    <cellStyle name="Linked Cell 2" xfId="94"/>
    <cellStyle name="Neutral" xfId="95"/>
    <cellStyle name="Neutral 2" xfId="96"/>
    <cellStyle name="Normal 2"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ilip\AppData\Local\Temp\A1D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 1List of recommen applic"/>
      <sheetName val="Sheet1"/>
    </sheetNames>
    <sheetDataSet>
      <sheetData sheetId="0">
        <row r="9">
          <cell r="D9" t="str">
            <v>Improvement of the Accessibility of the Euroregion Ruse – Giurgiu  with Pan-European transport corridor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7"/>
  <sheetViews>
    <sheetView view="pageBreakPreview" zoomScale="70" zoomScaleNormal="65" zoomScaleSheetLayoutView="70" zoomScalePageLayoutView="0" workbookViewId="0" topLeftCell="A2">
      <pane ySplit="3" topLeftCell="A5" activePane="bottomLeft" state="frozen"/>
      <selection pane="topLeft" activeCell="A2" sqref="A2"/>
      <selection pane="bottomLeft" activeCell="A2" sqref="A2:C2"/>
    </sheetView>
  </sheetViews>
  <sheetFormatPr defaultColWidth="9.140625" defaultRowHeight="12.75"/>
  <cols>
    <col min="1" max="1" width="12.421875" style="0" customWidth="1"/>
    <col min="2" max="2" width="10.57421875" style="0" customWidth="1"/>
    <col min="3" max="3" width="25.57421875" style="0" customWidth="1"/>
    <col min="4" max="4" width="43.7109375" style="0" customWidth="1"/>
    <col min="5" max="5" width="17.421875" style="1" customWidth="1"/>
    <col min="6" max="6" width="14.140625" style="0" customWidth="1"/>
    <col min="7" max="7" width="13.57421875" style="0" customWidth="1"/>
    <col min="8" max="9" width="16.57421875" style="0" customWidth="1"/>
    <col min="10" max="10" width="20.7109375" style="0" customWidth="1"/>
    <col min="11" max="11" width="10.57421875" style="0" bestFit="1" customWidth="1"/>
    <col min="12" max="12" width="14.8515625" style="0" customWidth="1"/>
    <col min="13" max="13" width="12.7109375" style="41" customWidth="1"/>
    <col min="14" max="16" width="16.421875" style="27" customWidth="1"/>
    <col min="17" max="17" width="18.421875" style="0" customWidth="1"/>
    <col min="18" max="18" width="11.28125" style="0" customWidth="1"/>
    <col min="19" max="19" width="12.28125" style="0" customWidth="1"/>
    <col min="20" max="20" width="18.57421875" style="0" customWidth="1"/>
    <col min="21" max="21" width="14.8515625" style="0" customWidth="1"/>
    <col min="22" max="23" width="16.00390625" style="27" customWidth="1"/>
    <col min="24" max="24" width="14.57421875" style="8" customWidth="1"/>
    <col min="25" max="25" width="19.140625" style="27" customWidth="1"/>
  </cols>
  <sheetData>
    <row r="1" spans="1:2" ht="54" customHeight="1">
      <c r="A1" s="7" t="s">
        <v>778</v>
      </c>
      <c r="B1" s="7"/>
    </row>
    <row r="2" spans="1:25" ht="54" customHeight="1">
      <c r="A2" s="910" t="s">
        <v>2335</v>
      </c>
      <c r="B2" s="910"/>
      <c r="C2" s="910"/>
      <c r="D2" s="911" t="s">
        <v>1306</v>
      </c>
      <c r="E2" s="911"/>
      <c r="F2" s="911"/>
      <c r="G2" s="911"/>
      <c r="H2" s="911"/>
      <c r="I2" s="911"/>
      <c r="J2" s="911"/>
      <c r="K2" s="911"/>
      <c r="L2" s="911"/>
      <c r="M2" s="911"/>
      <c r="N2" s="911"/>
      <c r="O2" s="911"/>
      <c r="P2" s="911"/>
      <c r="Q2" s="911"/>
      <c r="R2" s="911"/>
      <c r="S2" s="911"/>
      <c r="T2" s="911"/>
      <c r="U2" s="911"/>
      <c r="V2" s="911"/>
      <c r="W2" s="911"/>
      <c r="X2" s="911"/>
      <c r="Y2" s="911"/>
    </row>
    <row r="3" spans="1:25" ht="54" customHeight="1">
      <c r="A3" s="883" t="s">
        <v>777</v>
      </c>
      <c r="B3" s="883" t="s">
        <v>492</v>
      </c>
      <c r="C3" s="883" t="s">
        <v>761</v>
      </c>
      <c r="D3" s="883" t="s">
        <v>776</v>
      </c>
      <c r="E3" s="883" t="s">
        <v>762</v>
      </c>
      <c r="F3" s="883" t="s">
        <v>763</v>
      </c>
      <c r="G3" s="883" t="s">
        <v>764</v>
      </c>
      <c r="H3" s="883" t="s">
        <v>409</v>
      </c>
      <c r="I3" s="908" t="s">
        <v>2212</v>
      </c>
      <c r="J3" s="883" t="s">
        <v>500</v>
      </c>
      <c r="K3" s="894" t="s">
        <v>1116</v>
      </c>
      <c r="L3" s="880" t="s">
        <v>501</v>
      </c>
      <c r="M3" s="881"/>
      <c r="N3" s="881"/>
      <c r="O3" s="881"/>
      <c r="P3" s="882"/>
      <c r="Q3" s="880" t="s">
        <v>502</v>
      </c>
      <c r="R3" s="881"/>
      <c r="S3" s="881"/>
      <c r="T3" s="881"/>
      <c r="U3" s="881"/>
      <c r="V3" s="881"/>
      <c r="W3" s="882"/>
      <c r="X3" s="912" t="s">
        <v>679</v>
      </c>
      <c r="Y3" s="899" t="s">
        <v>680</v>
      </c>
    </row>
    <row r="4" spans="1:25" s="2" customFormat="1" ht="96.75" customHeight="1">
      <c r="A4" s="883"/>
      <c r="B4" s="883"/>
      <c r="C4" s="883"/>
      <c r="D4" s="883"/>
      <c r="E4" s="883"/>
      <c r="F4" s="883"/>
      <c r="G4" s="883"/>
      <c r="H4" s="883"/>
      <c r="I4" s="909"/>
      <c r="J4" s="883"/>
      <c r="K4" s="895"/>
      <c r="L4" s="10" t="s">
        <v>503</v>
      </c>
      <c r="M4" s="42" t="s">
        <v>834</v>
      </c>
      <c r="N4" s="26" t="s">
        <v>504</v>
      </c>
      <c r="O4" s="623" t="s">
        <v>2205</v>
      </c>
      <c r="P4" s="623" t="s">
        <v>2206</v>
      </c>
      <c r="Q4" s="10" t="s">
        <v>505</v>
      </c>
      <c r="R4" s="10" t="s">
        <v>1116</v>
      </c>
      <c r="S4" s="10" t="s">
        <v>1118</v>
      </c>
      <c r="T4" s="10" t="s">
        <v>503</v>
      </c>
      <c r="U4" s="42" t="s">
        <v>836</v>
      </c>
      <c r="V4" s="26" t="s">
        <v>506</v>
      </c>
      <c r="W4" s="623" t="s">
        <v>2203</v>
      </c>
      <c r="X4" s="913"/>
      <c r="Y4" s="900"/>
    </row>
    <row r="5" spans="1:25" ht="82.5">
      <c r="A5" s="890">
        <v>2444</v>
      </c>
      <c r="B5" s="890">
        <v>56</v>
      </c>
      <c r="C5" s="914" t="s">
        <v>507</v>
      </c>
      <c r="D5" s="914" t="s">
        <v>611</v>
      </c>
      <c r="E5" s="885" t="s">
        <v>913</v>
      </c>
      <c r="F5" s="889">
        <v>40026</v>
      </c>
      <c r="G5" s="889" t="s">
        <v>1919</v>
      </c>
      <c r="H5" s="884">
        <v>5979460</v>
      </c>
      <c r="I5" s="886">
        <v>5429564</v>
      </c>
      <c r="J5" s="885" t="s">
        <v>485</v>
      </c>
      <c r="K5" s="896" t="s">
        <v>1117</v>
      </c>
      <c r="L5" s="885" t="s">
        <v>508</v>
      </c>
      <c r="M5" s="907">
        <v>1</v>
      </c>
      <c r="N5" s="884">
        <v>5071777.98</v>
      </c>
      <c r="O5" s="588">
        <v>4774986.18</v>
      </c>
      <c r="P5" s="588">
        <v>4405015.59</v>
      </c>
      <c r="Q5" s="584" t="s">
        <v>485</v>
      </c>
      <c r="R5" s="584" t="s">
        <v>1117</v>
      </c>
      <c r="S5" s="584" t="s">
        <v>1120</v>
      </c>
      <c r="T5" s="586" t="s">
        <v>509</v>
      </c>
      <c r="U5" s="586">
        <v>1</v>
      </c>
      <c r="V5" s="584">
        <v>731841.78</v>
      </c>
      <c r="W5" s="584">
        <v>675137.96</v>
      </c>
      <c r="X5" s="901">
        <v>23</v>
      </c>
      <c r="Y5" s="904">
        <v>1792587.08</v>
      </c>
    </row>
    <row r="6" spans="1:25" ht="82.5">
      <c r="A6" s="890"/>
      <c r="B6" s="890"/>
      <c r="C6" s="914"/>
      <c r="D6" s="914"/>
      <c r="E6" s="885"/>
      <c r="F6" s="889"/>
      <c r="G6" s="890"/>
      <c r="H6" s="884"/>
      <c r="I6" s="887"/>
      <c r="J6" s="885"/>
      <c r="K6" s="897"/>
      <c r="L6" s="885"/>
      <c r="M6" s="907"/>
      <c r="N6" s="884"/>
      <c r="O6" s="588">
        <v>133894.99</v>
      </c>
      <c r="P6" s="588">
        <v>12523.67</v>
      </c>
      <c r="Q6" s="586" t="s">
        <v>510</v>
      </c>
      <c r="R6" s="586" t="s">
        <v>1117</v>
      </c>
      <c r="S6" s="586" t="s">
        <v>1120</v>
      </c>
      <c r="T6" s="586" t="s">
        <v>511</v>
      </c>
      <c r="U6" s="586">
        <v>1</v>
      </c>
      <c r="V6" s="584">
        <v>20521.51</v>
      </c>
      <c r="W6" s="584">
        <v>1919.45</v>
      </c>
      <c r="X6" s="902"/>
      <c r="Y6" s="905"/>
    </row>
    <row r="7" spans="1:25" ht="111.75" customHeight="1">
      <c r="A7" s="890"/>
      <c r="B7" s="890"/>
      <c r="C7" s="914"/>
      <c r="D7" s="914"/>
      <c r="E7" s="885"/>
      <c r="F7" s="889"/>
      <c r="G7" s="890"/>
      <c r="H7" s="884"/>
      <c r="I7" s="888"/>
      <c r="J7" s="885"/>
      <c r="K7" s="898"/>
      <c r="L7" s="885"/>
      <c r="M7" s="907"/>
      <c r="N7" s="884"/>
      <c r="O7" s="584">
        <v>162896.81</v>
      </c>
      <c r="P7" s="588">
        <v>187816.93</v>
      </c>
      <c r="Q7" s="586" t="s">
        <v>512</v>
      </c>
      <c r="R7" s="586" t="s">
        <v>1119</v>
      </c>
      <c r="S7" s="586" t="s">
        <v>1124</v>
      </c>
      <c r="T7" s="586" t="s">
        <v>513</v>
      </c>
      <c r="U7" s="586">
        <v>1</v>
      </c>
      <c r="V7" s="584">
        <v>24966.5</v>
      </c>
      <c r="W7" s="584">
        <v>28785.9</v>
      </c>
      <c r="X7" s="903"/>
      <c r="Y7" s="906"/>
    </row>
    <row r="8" spans="1:25" ht="16.5">
      <c r="A8" s="49"/>
      <c r="B8" s="49"/>
      <c r="C8" s="76"/>
      <c r="D8" s="76"/>
      <c r="E8" s="47"/>
      <c r="F8" s="48"/>
      <c r="G8" s="49"/>
      <c r="H8" s="49"/>
      <c r="I8" s="49"/>
      <c r="J8" s="47"/>
      <c r="K8" s="47"/>
      <c r="L8" s="47"/>
      <c r="M8" s="50"/>
      <c r="N8" s="51"/>
      <c r="O8" s="51"/>
      <c r="P8" s="51"/>
      <c r="Q8" s="47"/>
      <c r="R8" s="47"/>
      <c r="S8" s="47"/>
      <c r="T8" s="47"/>
      <c r="U8" s="47"/>
      <c r="V8" s="52"/>
      <c r="W8" s="52"/>
      <c r="X8" s="53"/>
      <c r="Y8" s="54"/>
    </row>
    <row r="9" spans="5:24" ht="66" customHeight="1" thickBot="1">
      <c r="E9" s="56"/>
      <c r="F9" s="57"/>
      <c r="G9" s="57"/>
      <c r="H9" s="57"/>
      <c r="I9" s="57"/>
      <c r="J9" s="57"/>
      <c r="K9" s="57"/>
      <c r="L9" s="57"/>
      <c r="M9" s="58"/>
      <c r="N9" s="59"/>
      <c r="O9" s="59"/>
      <c r="P9" s="59"/>
      <c r="Q9" s="57"/>
      <c r="R9" s="57"/>
      <c r="S9" s="57"/>
      <c r="T9" s="57"/>
      <c r="U9" s="57"/>
      <c r="X9" s="55" t="s">
        <v>844</v>
      </c>
    </row>
    <row r="10" spans="1:25" ht="90.75" customHeight="1" thickBot="1">
      <c r="A10" s="891" t="s">
        <v>1311</v>
      </c>
      <c r="B10" s="891"/>
      <c r="C10" s="181" t="s">
        <v>1309</v>
      </c>
      <c r="D10" s="179" t="s">
        <v>1307</v>
      </c>
      <c r="E10" s="180" t="s">
        <v>1308</v>
      </c>
      <c r="F10" s="892" t="s">
        <v>1310</v>
      </c>
      <c r="G10" s="893"/>
      <c r="H10" s="228" t="s">
        <v>1799</v>
      </c>
      <c r="I10" s="622"/>
      <c r="L10" s="12" t="s">
        <v>835</v>
      </c>
      <c r="M10" s="43">
        <f>SUM(M5)</f>
        <v>1</v>
      </c>
      <c r="N10" s="13">
        <f>N5</f>
        <v>5071777.98</v>
      </c>
      <c r="O10" s="624"/>
      <c r="P10" s="624"/>
      <c r="Q10" s="112"/>
      <c r="R10" s="110"/>
      <c r="S10" s="111"/>
      <c r="T10" s="12" t="s">
        <v>837</v>
      </c>
      <c r="U10" s="12">
        <f>SUM(U5:U7)</f>
        <v>3</v>
      </c>
      <c r="V10" s="13">
        <f>SUM(V5:V9)</f>
        <v>777329.79</v>
      </c>
      <c r="W10" s="13"/>
      <c r="X10" s="46">
        <f>X5</f>
        <v>23</v>
      </c>
      <c r="Y10" s="38">
        <f>Y5</f>
        <v>1792587.08</v>
      </c>
    </row>
    <row r="13" spans="19:21" ht="12.75" customHeight="1" hidden="1">
      <c r="S13" s="9"/>
      <c r="T13" s="119" t="s">
        <v>1149</v>
      </c>
      <c r="U13" s="120" t="s">
        <v>1150</v>
      </c>
    </row>
    <row r="14" spans="19:21" ht="18" customHeight="1" hidden="1">
      <c r="S14" s="121" t="s">
        <v>1138</v>
      </c>
      <c r="T14" s="122">
        <f>SUMIF($S$5:$S$7,"Mehedinti",$V$5:$V$7)</f>
        <v>0</v>
      </c>
      <c r="U14" s="123">
        <f>T14*100/13</f>
        <v>0</v>
      </c>
    </row>
    <row r="15" spans="19:21" ht="18" customHeight="1" hidden="1">
      <c r="S15" s="121" t="s">
        <v>1125</v>
      </c>
      <c r="T15" s="122">
        <f>SUMIF($S$5:$S$7,"Dolj",$V$5:$V$7)</f>
        <v>0</v>
      </c>
      <c r="U15" s="123">
        <f>T15*100/13</f>
        <v>0</v>
      </c>
    </row>
    <row r="16" spans="19:21" ht="18" customHeight="1" hidden="1">
      <c r="S16" s="121" t="s">
        <v>1131</v>
      </c>
      <c r="T16" s="122">
        <f>SUMIF($S$5:$S$7,"Olt",$V$5:$V$7)</f>
        <v>0</v>
      </c>
      <c r="U16" s="123">
        <f aca="true" t="shared" si="0" ref="U16:U36">T16*100/13</f>
        <v>0</v>
      </c>
    </row>
    <row r="17" spans="19:21" ht="18" customHeight="1" hidden="1">
      <c r="S17" s="121" t="s">
        <v>1132</v>
      </c>
      <c r="T17" s="122">
        <f>SUMIF($S$5:$S$7,"Teleorman",$V$5:$V$7)</f>
        <v>0</v>
      </c>
      <c r="U17" s="123">
        <f t="shared" si="0"/>
        <v>0</v>
      </c>
    </row>
    <row r="18" spans="19:21" ht="18" customHeight="1" hidden="1">
      <c r="S18" s="121" t="s">
        <v>1122</v>
      </c>
      <c r="T18" s="122">
        <f>SUMIF($S$5:$S$7,"Giurgiu",$V$5:$V$7)</f>
        <v>0</v>
      </c>
      <c r="U18" s="123">
        <f t="shared" si="0"/>
        <v>0</v>
      </c>
    </row>
    <row r="19" spans="19:21" ht="18" customHeight="1" hidden="1">
      <c r="S19" s="121" t="s">
        <v>1120</v>
      </c>
      <c r="T19" s="122">
        <f>SUMIF($S$5:$S$7,"Calarasi",$V$5:$V$7)</f>
        <v>752363.29</v>
      </c>
      <c r="U19" s="123">
        <f t="shared" si="0"/>
        <v>5787409.923076923</v>
      </c>
    </row>
    <row r="20" spans="19:21" ht="18" customHeight="1" hidden="1">
      <c r="S20" s="121" t="s">
        <v>1121</v>
      </c>
      <c r="T20" s="122">
        <f>SUMIF($S$5:$S$7,"Constanta",$V$5:$V$7)</f>
        <v>0</v>
      </c>
      <c r="U20" s="123">
        <f t="shared" si="0"/>
        <v>0</v>
      </c>
    </row>
    <row r="21" spans="19:21" ht="18" customHeight="1" hidden="1">
      <c r="S21" s="121" t="s">
        <v>1128</v>
      </c>
      <c r="T21" s="122">
        <f>SUMIF($S$5:$S$7,"Dobrich",$V$5:$V$7)</f>
        <v>0</v>
      </c>
      <c r="U21" s="123">
        <f t="shared" si="0"/>
        <v>0</v>
      </c>
    </row>
    <row r="22" spans="19:21" ht="18" customHeight="1" hidden="1">
      <c r="S22" s="121" t="s">
        <v>1130</v>
      </c>
      <c r="T22" s="122">
        <f>SUMIF($S$5:$S$7,"Silistra",$V$5:$V$7)</f>
        <v>0</v>
      </c>
      <c r="U22" s="123">
        <f t="shared" si="0"/>
        <v>0</v>
      </c>
    </row>
    <row r="23" spans="19:21" ht="18" customHeight="1" hidden="1">
      <c r="S23" s="121" t="s">
        <v>1141</v>
      </c>
      <c r="T23" s="122">
        <f>SUMIF($S$5:$S$7,"Razgrad",$V$5:$V$7)</f>
        <v>0</v>
      </c>
      <c r="U23" s="123">
        <f t="shared" si="0"/>
        <v>0</v>
      </c>
    </row>
    <row r="24" spans="19:21" ht="18" customHeight="1" hidden="1">
      <c r="S24" s="121" t="s">
        <v>1123</v>
      </c>
      <c r="T24" s="122">
        <f>SUMIF($S$5:$S$7,"Ruse",$V$5:$V$7)</f>
        <v>0</v>
      </c>
      <c r="U24" s="123">
        <f t="shared" si="0"/>
        <v>0</v>
      </c>
    </row>
    <row r="25" spans="19:21" ht="18" customHeight="1" hidden="1">
      <c r="S25" s="121" t="s">
        <v>1129</v>
      </c>
      <c r="T25" s="122">
        <f>SUMIF($S$5:$S$7,"Veliko Tarnovo",$V$5:$V$7)</f>
        <v>0</v>
      </c>
      <c r="U25" s="123">
        <f t="shared" si="0"/>
        <v>0</v>
      </c>
    </row>
    <row r="26" spans="19:21" ht="18" customHeight="1" hidden="1">
      <c r="S26" s="121" t="s">
        <v>1124</v>
      </c>
      <c r="T26" s="122">
        <f>SUMIF($S$5:$S$7,"Pleven",$V$5:$V$7)</f>
        <v>24966.5</v>
      </c>
      <c r="U26" s="123">
        <f t="shared" si="0"/>
        <v>192050</v>
      </c>
    </row>
    <row r="27" spans="19:21" ht="18" customHeight="1" hidden="1">
      <c r="S27" s="121" t="s">
        <v>1133</v>
      </c>
      <c r="T27" s="122">
        <f>SUMIF($S$5:$S$7,"Vratsa",$V$5:$V$7)</f>
        <v>0</v>
      </c>
      <c r="U27" s="123">
        <f t="shared" si="0"/>
        <v>0</v>
      </c>
    </row>
    <row r="28" spans="19:21" ht="18" customHeight="1" hidden="1">
      <c r="S28" s="121" t="s">
        <v>1126</v>
      </c>
      <c r="T28" s="122">
        <f>SUMIF($S$5:$S$7,"Montana",$V$5:$V$7)</f>
        <v>0</v>
      </c>
      <c r="U28" s="123">
        <f t="shared" si="0"/>
        <v>0</v>
      </c>
    </row>
    <row r="29" spans="19:21" ht="18" customHeight="1" hidden="1">
      <c r="S29" s="121" t="s">
        <v>1127</v>
      </c>
      <c r="T29" s="122">
        <f>SUMIF($S$5:$S$7,"Vidin",$V$5:$V$7)</f>
        <v>0</v>
      </c>
      <c r="U29" s="123">
        <f t="shared" si="0"/>
        <v>0</v>
      </c>
    </row>
    <row r="30" spans="19:21" ht="18" customHeight="1" hidden="1">
      <c r="S30" s="121" t="s">
        <v>1135</v>
      </c>
      <c r="T30" s="122">
        <f>SUMIF($S$5:$S$7,"Sofia",$V$5:$V$7)</f>
        <v>0</v>
      </c>
      <c r="U30" s="123">
        <f t="shared" si="0"/>
        <v>0</v>
      </c>
    </row>
    <row r="31" spans="19:21" ht="18" customHeight="1" hidden="1">
      <c r="S31" s="121" t="s">
        <v>1134</v>
      </c>
      <c r="T31" s="122">
        <f>SUMIF($S$5:$S$7,"Bucuresti",$V$5:$V$7)</f>
        <v>0</v>
      </c>
      <c r="U31" s="123">
        <f t="shared" si="0"/>
        <v>0</v>
      </c>
    </row>
    <row r="32" spans="19:21" ht="18" customHeight="1" hidden="1">
      <c r="S32" s="121" t="s">
        <v>1136</v>
      </c>
      <c r="T32" s="122">
        <f>SUMIF($S$5:$S$7,"Varna",$V$5:$V$7)</f>
        <v>0</v>
      </c>
      <c r="U32" s="123">
        <f t="shared" si="0"/>
        <v>0</v>
      </c>
    </row>
    <row r="33" spans="19:21" ht="18" customHeight="1" hidden="1">
      <c r="S33" s="121" t="s">
        <v>1143</v>
      </c>
      <c r="T33" s="122">
        <f>SUMIF($S$5:$S$7,"Arges",$V$5:$V$7)</f>
        <v>0</v>
      </c>
      <c r="U33" s="123">
        <f t="shared" si="0"/>
        <v>0</v>
      </c>
    </row>
    <row r="34" spans="19:21" ht="18" customHeight="1" hidden="1">
      <c r="S34" s="121" t="s">
        <v>1147</v>
      </c>
      <c r="T34" s="122">
        <f>SUMIF($S$5:$S$7,"Tulcea",$V$5:$V$7)</f>
        <v>0</v>
      </c>
      <c r="U34" s="123">
        <f t="shared" si="0"/>
        <v>0</v>
      </c>
    </row>
    <row r="35" spans="19:21" ht="18" customHeight="1" hidden="1">
      <c r="S35" s="121" t="s">
        <v>1148</v>
      </c>
      <c r="T35" s="122">
        <f>SUMIF($S$5:$S$7,"Burgas",$V$5:$V$7)</f>
        <v>0</v>
      </c>
      <c r="U35" s="123">
        <f t="shared" si="0"/>
        <v>0</v>
      </c>
    </row>
    <row r="36" spans="19:21" ht="18" customHeight="1" hidden="1">
      <c r="S36" s="124" t="s">
        <v>1137</v>
      </c>
      <c r="T36" s="122">
        <f>SUMIF($S$5:$S$7,"Burgas",$V$5:$V$7)</f>
        <v>0</v>
      </c>
      <c r="U36" s="123">
        <f t="shared" si="0"/>
        <v>0</v>
      </c>
    </row>
    <row r="37" spans="20:21" ht="12.75" customHeight="1" hidden="1">
      <c r="T37" s="27">
        <f>SUM(T14:T36)</f>
        <v>777329.79</v>
      </c>
      <c r="U37" s="27">
        <f>SUM(U14:U36)</f>
        <v>5979459.923076923</v>
      </c>
    </row>
  </sheetData>
  <sheetProtection/>
  <mergeCells count="35">
    <mergeCell ref="Q3:W3"/>
    <mergeCell ref="A2:C2"/>
    <mergeCell ref="D2:Y2"/>
    <mergeCell ref="N5:N7"/>
    <mergeCell ref="J5:J7"/>
    <mergeCell ref="X3:X4"/>
    <mergeCell ref="B5:B7"/>
    <mergeCell ref="A5:A7"/>
    <mergeCell ref="C5:C7"/>
    <mergeCell ref="D5:D7"/>
    <mergeCell ref="A10:B10"/>
    <mergeCell ref="F10:G10"/>
    <mergeCell ref="K3:K4"/>
    <mergeCell ref="K5:K7"/>
    <mergeCell ref="Y3:Y4"/>
    <mergeCell ref="X5:X7"/>
    <mergeCell ref="Y5:Y7"/>
    <mergeCell ref="M5:M7"/>
    <mergeCell ref="L5:L7"/>
    <mergeCell ref="I3:I4"/>
    <mergeCell ref="A3:A4"/>
    <mergeCell ref="B3:B4"/>
    <mergeCell ref="F3:F4"/>
    <mergeCell ref="F5:F7"/>
    <mergeCell ref="G5:G7"/>
    <mergeCell ref="C3:C4"/>
    <mergeCell ref="L3:P3"/>
    <mergeCell ref="H3:H4"/>
    <mergeCell ref="G3:G4"/>
    <mergeCell ref="E3:E4"/>
    <mergeCell ref="D3:D4"/>
    <mergeCell ref="H5:H7"/>
    <mergeCell ref="E5:E7"/>
    <mergeCell ref="I5:I7"/>
    <mergeCell ref="J3:J4"/>
  </mergeCells>
  <printOptions/>
  <pageMargins left="0.4724409448818898" right="0.35433070866141736" top="0.984251968503937" bottom="0.984251968503937" header="0.5118110236220472" footer="0.5118110236220472"/>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X96"/>
  <sheetViews>
    <sheetView view="pageBreakPreview" zoomScale="55" zoomScaleNormal="70" zoomScaleSheetLayoutView="55" zoomScalePageLayoutView="0" workbookViewId="0" topLeftCell="A2">
      <pane ySplit="3" topLeftCell="A5" activePane="bottomLeft" state="frozen"/>
      <selection pane="topLeft" activeCell="A2" sqref="A2"/>
      <selection pane="bottomLeft" activeCell="A2" sqref="A2:C2"/>
    </sheetView>
  </sheetViews>
  <sheetFormatPr defaultColWidth="9.140625" defaultRowHeight="12.75"/>
  <cols>
    <col min="1" max="1" width="11.7109375" style="0" bestFit="1" customWidth="1"/>
    <col min="2" max="2" width="11.7109375" style="0" customWidth="1"/>
    <col min="3" max="3" width="31.7109375" style="0" customWidth="1"/>
    <col min="4" max="4" width="43.7109375" style="0" customWidth="1"/>
    <col min="5" max="5" width="18.140625" style="11" customWidth="1"/>
    <col min="6" max="6" width="14.8515625" style="0" customWidth="1"/>
    <col min="7" max="7" width="13.57421875" style="0" customWidth="1"/>
    <col min="8" max="8" width="14.57421875" style="360" customWidth="1"/>
    <col min="9" max="9" width="34.00390625" style="0" customWidth="1"/>
    <col min="10" max="10" width="13.140625" style="0" customWidth="1"/>
    <col min="11" max="11" width="21.00390625" style="0" bestFit="1" customWidth="1"/>
    <col min="12" max="12" width="16.421875" style="8" customWidth="1"/>
    <col min="13" max="13" width="15.7109375" style="27" bestFit="1" customWidth="1"/>
    <col min="14" max="14" width="37.7109375" style="0" bestFit="1" customWidth="1"/>
    <col min="15" max="15" width="12.7109375" style="9" customWidth="1"/>
    <col min="16" max="16" width="16.421875" style="9" customWidth="1"/>
    <col min="17" max="17" width="19.57421875" style="0" customWidth="1"/>
    <col min="18" max="18" width="16.28125" style="8" customWidth="1"/>
    <col min="19" max="19" width="13.57421875" style="27" bestFit="1" customWidth="1"/>
    <col min="20" max="20" width="26.28125" style="27" customWidth="1"/>
    <col min="21" max="21" width="15.00390625" style="77" customWidth="1"/>
    <col min="22" max="22" width="16.00390625" style="78" customWidth="1"/>
    <col min="24" max="24" width="13.28125" style="0" customWidth="1"/>
  </cols>
  <sheetData>
    <row r="1" spans="1:2" ht="54" customHeight="1">
      <c r="A1" s="7" t="s">
        <v>778</v>
      </c>
      <c r="B1" s="7"/>
    </row>
    <row r="2" spans="1:22" ht="46.5">
      <c r="A2" s="910" t="s">
        <v>2335</v>
      </c>
      <c r="B2" s="910"/>
      <c r="C2" s="910"/>
      <c r="D2" s="911" t="s">
        <v>1305</v>
      </c>
      <c r="E2" s="911"/>
      <c r="F2" s="911"/>
      <c r="G2" s="911"/>
      <c r="H2" s="911"/>
      <c r="I2" s="911"/>
      <c r="J2" s="911"/>
      <c r="K2" s="911"/>
      <c r="L2" s="911"/>
      <c r="M2" s="911"/>
      <c r="N2" s="911"/>
      <c r="O2" s="911"/>
      <c r="P2" s="911"/>
      <c r="Q2" s="911"/>
      <c r="R2" s="911"/>
      <c r="S2" s="911"/>
      <c r="T2" s="911"/>
      <c r="U2" s="911"/>
      <c r="V2" s="911"/>
    </row>
    <row r="3" spans="1:22" ht="54" customHeight="1">
      <c r="A3" s="883" t="s">
        <v>777</v>
      </c>
      <c r="B3" s="883" t="s">
        <v>492</v>
      </c>
      <c r="C3" s="883" t="s">
        <v>761</v>
      </c>
      <c r="D3" s="883" t="s">
        <v>776</v>
      </c>
      <c r="E3" s="883" t="s">
        <v>762</v>
      </c>
      <c r="F3" s="883" t="s">
        <v>763</v>
      </c>
      <c r="G3" s="883" t="s">
        <v>764</v>
      </c>
      <c r="H3" s="1046" t="s">
        <v>409</v>
      </c>
      <c r="I3" s="883" t="s">
        <v>500</v>
      </c>
      <c r="J3" s="894" t="s">
        <v>1116</v>
      </c>
      <c r="K3" s="883" t="s">
        <v>501</v>
      </c>
      <c r="L3" s="883"/>
      <c r="M3" s="883"/>
      <c r="N3" s="883" t="s">
        <v>502</v>
      </c>
      <c r="O3" s="883"/>
      <c r="P3" s="883"/>
      <c r="Q3" s="883"/>
      <c r="R3" s="883"/>
      <c r="S3" s="883"/>
      <c r="T3" s="894" t="s">
        <v>2201</v>
      </c>
      <c r="U3" s="1092" t="s">
        <v>679</v>
      </c>
      <c r="V3" s="1093" t="s">
        <v>680</v>
      </c>
    </row>
    <row r="4" spans="1:22" s="2" customFormat="1" ht="77.25" customHeight="1">
      <c r="A4" s="883"/>
      <c r="B4" s="883"/>
      <c r="C4" s="883"/>
      <c r="D4" s="883"/>
      <c r="E4" s="883"/>
      <c r="F4" s="883"/>
      <c r="G4" s="883"/>
      <c r="H4" s="1046"/>
      <c r="I4" s="883"/>
      <c r="J4" s="895"/>
      <c r="K4" s="10" t="s">
        <v>503</v>
      </c>
      <c r="L4" s="40" t="s">
        <v>834</v>
      </c>
      <c r="M4" s="26" t="s">
        <v>504</v>
      </c>
      <c r="N4" s="10" t="s">
        <v>505</v>
      </c>
      <c r="O4" s="10" t="s">
        <v>1116</v>
      </c>
      <c r="P4" s="10" t="s">
        <v>1118</v>
      </c>
      <c r="Q4" s="10" t="s">
        <v>503</v>
      </c>
      <c r="R4" s="40" t="s">
        <v>836</v>
      </c>
      <c r="S4" s="26" t="s">
        <v>506</v>
      </c>
      <c r="T4" s="895"/>
      <c r="U4" s="1092"/>
      <c r="V4" s="1093"/>
    </row>
    <row r="5" spans="1:22" s="3" customFormat="1" ht="105" customHeight="1">
      <c r="A5" s="1004" t="s">
        <v>765</v>
      </c>
      <c r="B5" s="1004">
        <v>2</v>
      </c>
      <c r="C5" s="1061" t="s">
        <v>909</v>
      </c>
      <c r="D5" s="1061" t="s">
        <v>910</v>
      </c>
      <c r="E5" s="967" t="s">
        <v>1167</v>
      </c>
      <c r="F5" s="1033">
        <v>40438</v>
      </c>
      <c r="G5" s="1033">
        <v>40984</v>
      </c>
      <c r="H5" s="1009">
        <v>1444203.6</v>
      </c>
      <c r="I5" s="992" t="s">
        <v>648</v>
      </c>
      <c r="J5" s="1004" t="s">
        <v>1117</v>
      </c>
      <c r="K5" s="992" t="s">
        <v>649</v>
      </c>
      <c r="L5" s="952">
        <v>1</v>
      </c>
      <c r="M5" s="940">
        <v>1219774.36</v>
      </c>
      <c r="N5" s="271" t="s">
        <v>648</v>
      </c>
      <c r="O5" s="271" t="s">
        <v>1117</v>
      </c>
      <c r="P5" s="271" t="s">
        <v>1122</v>
      </c>
      <c r="Q5" s="271" t="s">
        <v>650</v>
      </c>
      <c r="R5" s="270">
        <v>1</v>
      </c>
      <c r="S5" s="272">
        <v>137694.04</v>
      </c>
      <c r="T5" s="516">
        <v>1001624.79</v>
      </c>
      <c r="U5" s="915">
        <v>7</v>
      </c>
      <c r="V5" s="917">
        <v>1374953.39</v>
      </c>
    </row>
    <row r="6" spans="1:22" s="3" customFormat="1" ht="34.5" customHeight="1">
      <c r="A6" s="1005"/>
      <c r="B6" s="1005"/>
      <c r="C6" s="1062"/>
      <c r="D6" s="1062"/>
      <c r="E6" s="968"/>
      <c r="F6" s="1034"/>
      <c r="G6" s="1034"/>
      <c r="H6" s="933"/>
      <c r="I6" s="992"/>
      <c r="J6" s="1005"/>
      <c r="K6" s="992"/>
      <c r="L6" s="953"/>
      <c r="M6" s="940"/>
      <c r="N6" s="271" t="s">
        <v>661</v>
      </c>
      <c r="O6" s="271" t="s">
        <v>1119</v>
      </c>
      <c r="P6" s="271" t="s">
        <v>1123</v>
      </c>
      <c r="Q6" s="269" t="s">
        <v>157</v>
      </c>
      <c r="R6" s="270">
        <v>1</v>
      </c>
      <c r="S6" s="272">
        <v>37162.54</v>
      </c>
      <c r="T6" s="516">
        <v>283843.3</v>
      </c>
      <c r="U6" s="919"/>
      <c r="V6" s="920"/>
    </row>
    <row r="7" spans="1:22" s="3" customFormat="1" ht="49.5">
      <c r="A7" s="1006"/>
      <c r="B7" s="1006"/>
      <c r="C7" s="1063"/>
      <c r="D7" s="1063"/>
      <c r="E7" s="969"/>
      <c r="F7" s="1035"/>
      <c r="G7" s="1035"/>
      <c r="H7" s="1010"/>
      <c r="I7" s="992"/>
      <c r="J7" s="1006"/>
      <c r="K7" s="992"/>
      <c r="L7" s="954"/>
      <c r="M7" s="940"/>
      <c r="N7" s="269" t="s">
        <v>662</v>
      </c>
      <c r="O7" s="269" t="s">
        <v>1119</v>
      </c>
      <c r="P7" s="269" t="s">
        <v>1123</v>
      </c>
      <c r="Q7" s="269" t="s">
        <v>158</v>
      </c>
      <c r="R7" s="270">
        <v>1</v>
      </c>
      <c r="S7" s="272">
        <v>6246.55</v>
      </c>
      <c r="T7" s="516">
        <v>44191.26</v>
      </c>
      <c r="U7" s="916"/>
      <c r="V7" s="918"/>
    </row>
    <row r="8" spans="1:22" s="3" customFormat="1" ht="48" customHeight="1">
      <c r="A8" s="1058" t="s">
        <v>783</v>
      </c>
      <c r="B8" s="1058">
        <v>57</v>
      </c>
      <c r="C8" s="1055" t="s">
        <v>784</v>
      </c>
      <c r="D8" s="1055" t="s">
        <v>933</v>
      </c>
      <c r="E8" s="1043" t="s">
        <v>491</v>
      </c>
      <c r="F8" s="1036"/>
      <c r="G8" s="1036"/>
      <c r="H8" s="1052">
        <v>0</v>
      </c>
      <c r="I8" s="1042" t="s">
        <v>648</v>
      </c>
      <c r="J8" s="928" t="s">
        <v>1117</v>
      </c>
      <c r="K8" s="1088"/>
      <c r="L8" s="1058"/>
      <c r="M8" s="1091"/>
      <c r="N8" s="1042"/>
      <c r="O8" s="925"/>
      <c r="P8" s="928"/>
      <c r="Q8" s="1042"/>
      <c r="R8" s="1058"/>
      <c r="S8" s="1091"/>
      <c r="T8" s="508"/>
      <c r="U8" s="941"/>
      <c r="V8" s="944"/>
    </row>
    <row r="9" spans="1:22" s="3" customFormat="1" ht="58.5" customHeight="1">
      <c r="A9" s="1059"/>
      <c r="B9" s="1059"/>
      <c r="C9" s="1056"/>
      <c r="D9" s="1056"/>
      <c r="E9" s="1044"/>
      <c r="F9" s="1037"/>
      <c r="G9" s="1037"/>
      <c r="H9" s="1053"/>
      <c r="I9" s="1042"/>
      <c r="J9" s="929"/>
      <c r="K9" s="1089"/>
      <c r="L9" s="1059"/>
      <c r="M9" s="1091"/>
      <c r="N9" s="1042"/>
      <c r="O9" s="926"/>
      <c r="P9" s="929"/>
      <c r="Q9" s="1042"/>
      <c r="R9" s="1059"/>
      <c r="S9" s="1091"/>
      <c r="T9" s="509"/>
      <c r="U9" s="942"/>
      <c r="V9" s="945"/>
    </row>
    <row r="10" spans="1:22" s="3" customFormat="1" ht="16.5" customHeight="1">
      <c r="A10" s="1060"/>
      <c r="B10" s="1060"/>
      <c r="C10" s="1057"/>
      <c r="D10" s="1057"/>
      <c r="E10" s="1045"/>
      <c r="F10" s="1038"/>
      <c r="G10" s="1038"/>
      <c r="H10" s="1054"/>
      <c r="I10" s="1042"/>
      <c r="J10" s="930"/>
      <c r="K10" s="1090"/>
      <c r="L10" s="1060"/>
      <c r="M10" s="1091"/>
      <c r="N10" s="1042"/>
      <c r="O10" s="927"/>
      <c r="P10" s="930"/>
      <c r="Q10" s="1042"/>
      <c r="R10" s="1060"/>
      <c r="S10" s="1091"/>
      <c r="T10" s="510"/>
      <c r="U10" s="943"/>
      <c r="V10" s="946"/>
    </row>
    <row r="11" spans="1:22" s="3" customFormat="1" ht="40.5" customHeight="1">
      <c r="A11" s="992" t="s">
        <v>779</v>
      </c>
      <c r="B11" s="992">
        <v>59</v>
      </c>
      <c r="C11" s="1022" t="s">
        <v>780</v>
      </c>
      <c r="D11" s="1022" t="s">
        <v>930</v>
      </c>
      <c r="E11" s="961" t="s">
        <v>1167</v>
      </c>
      <c r="F11" s="1039">
        <v>40330</v>
      </c>
      <c r="G11" s="1039">
        <v>40877</v>
      </c>
      <c r="H11" s="940">
        <v>371931.4</v>
      </c>
      <c r="I11" s="961" t="s">
        <v>540</v>
      </c>
      <c r="J11" s="967" t="s">
        <v>1119</v>
      </c>
      <c r="K11" s="961" t="s">
        <v>1969</v>
      </c>
      <c r="L11" s="947">
        <v>1</v>
      </c>
      <c r="M11" s="950">
        <v>315472.22</v>
      </c>
      <c r="N11" s="217" t="s">
        <v>541</v>
      </c>
      <c r="O11" s="217" t="s">
        <v>1119</v>
      </c>
      <c r="P11" s="217" t="s">
        <v>1123</v>
      </c>
      <c r="Q11" s="128" t="s">
        <v>542</v>
      </c>
      <c r="R11" s="216">
        <v>1</v>
      </c>
      <c r="S11" s="215">
        <v>18714.41</v>
      </c>
      <c r="T11" s="515">
        <v>137438.4</v>
      </c>
      <c r="U11" s="915">
        <v>7</v>
      </c>
      <c r="V11" s="917">
        <v>318554.71</v>
      </c>
    </row>
    <row r="12" spans="1:22" s="3" customFormat="1" ht="48.75" customHeight="1">
      <c r="A12" s="992"/>
      <c r="B12" s="992"/>
      <c r="C12" s="1022"/>
      <c r="D12" s="1022"/>
      <c r="E12" s="961"/>
      <c r="F12" s="1039"/>
      <c r="G12" s="1039"/>
      <c r="H12" s="940"/>
      <c r="I12" s="961"/>
      <c r="J12" s="968"/>
      <c r="K12" s="961"/>
      <c r="L12" s="949"/>
      <c r="M12" s="950"/>
      <c r="N12" s="217" t="s">
        <v>543</v>
      </c>
      <c r="O12" s="217" t="s">
        <v>1119</v>
      </c>
      <c r="P12" s="217" t="s">
        <v>1123</v>
      </c>
      <c r="Q12" s="128" t="s">
        <v>544</v>
      </c>
      <c r="R12" s="216">
        <v>1</v>
      </c>
      <c r="S12" s="215">
        <v>8639.44</v>
      </c>
      <c r="T12" s="515">
        <v>47225.96</v>
      </c>
      <c r="U12" s="919"/>
      <c r="V12" s="920"/>
    </row>
    <row r="13" spans="1:22" s="3" customFormat="1" ht="48" customHeight="1">
      <c r="A13" s="992"/>
      <c r="B13" s="992"/>
      <c r="C13" s="1022"/>
      <c r="D13" s="1022"/>
      <c r="E13" s="961"/>
      <c r="F13" s="1039"/>
      <c r="G13" s="1039"/>
      <c r="H13" s="940"/>
      <c r="I13" s="961"/>
      <c r="J13" s="968"/>
      <c r="K13" s="961"/>
      <c r="L13" s="949"/>
      <c r="M13" s="950"/>
      <c r="N13" s="214" t="s">
        <v>545</v>
      </c>
      <c r="O13" s="214" t="s">
        <v>1117</v>
      </c>
      <c r="P13" s="214" t="s">
        <v>1131</v>
      </c>
      <c r="Q13" s="214" t="s">
        <v>546</v>
      </c>
      <c r="R13" s="216">
        <v>1</v>
      </c>
      <c r="S13" s="215">
        <v>6154</v>
      </c>
      <c r="T13" s="515">
        <v>31253.09</v>
      </c>
      <c r="U13" s="919"/>
      <c r="V13" s="920"/>
    </row>
    <row r="14" spans="1:22" s="4" customFormat="1" ht="49.5">
      <c r="A14" s="992"/>
      <c r="B14" s="992"/>
      <c r="C14" s="1022"/>
      <c r="D14" s="1022"/>
      <c r="E14" s="961"/>
      <c r="F14" s="1040"/>
      <c r="G14" s="1040"/>
      <c r="H14" s="940"/>
      <c r="I14" s="961"/>
      <c r="J14" s="968"/>
      <c r="K14" s="961"/>
      <c r="L14" s="949"/>
      <c r="M14" s="950"/>
      <c r="N14" s="214" t="s">
        <v>547</v>
      </c>
      <c r="O14" s="214" t="s">
        <v>1119</v>
      </c>
      <c r="P14" s="214" t="s">
        <v>1123</v>
      </c>
      <c r="Q14" s="214" t="s">
        <v>548</v>
      </c>
      <c r="R14" s="216">
        <v>1</v>
      </c>
      <c r="S14" s="215">
        <v>10810.88</v>
      </c>
      <c r="T14" s="515">
        <v>74316.97</v>
      </c>
      <c r="U14" s="919"/>
      <c r="V14" s="920"/>
    </row>
    <row r="15" spans="1:22" s="4" customFormat="1" ht="56.25" customHeight="1">
      <c r="A15" s="992"/>
      <c r="B15" s="992"/>
      <c r="C15" s="1022"/>
      <c r="D15" s="1022"/>
      <c r="E15" s="961"/>
      <c r="F15" s="1040"/>
      <c r="G15" s="1040"/>
      <c r="H15" s="940"/>
      <c r="I15" s="961"/>
      <c r="J15" s="969"/>
      <c r="K15" s="961"/>
      <c r="L15" s="948"/>
      <c r="M15" s="950"/>
      <c r="N15" s="214" t="s">
        <v>549</v>
      </c>
      <c r="O15" s="214" t="s">
        <v>1117</v>
      </c>
      <c r="P15" s="214" t="s">
        <v>1125</v>
      </c>
      <c r="Q15" s="214" t="s">
        <v>550</v>
      </c>
      <c r="R15" s="216">
        <v>1</v>
      </c>
      <c r="S15" s="215">
        <v>4032.36</v>
      </c>
      <c r="T15" s="515">
        <v>27024.15</v>
      </c>
      <c r="U15" s="916"/>
      <c r="V15" s="918"/>
    </row>
    <row r="16" spans="1:22" s="4" customFormat="1" ht="56.25" customHeight="1">
      <c r="A16" s="1004" t="s">
        <v>781</v>
      </c>
      <c r="B16" s="1004">
        <v>65</v>
      </c>
      <c r="C16" s="1048" t="s">
        <v>782</v>
      </c>
      <c r="D16" s="1048" t="s">
        <v>931</v>
      </c>
      <c r="E16" s="967" t="s">
        <v>1167</v>
      </c>
      <c r="F16" s="1033">
        <v>40382</v>
      </c>
      <c r="G16" s="1033">
        <v>40838</v>
      </c>
      <c r="H16" s="1009">
        <v>291533.51</v>
      </c>
      <c r="I16" s="967" t="s">
        <v>924</v>
      </c>
      <c r="J16" s="967" t="s">
        <v>1117</v>
      </c>
      <c r="K16" s="1027" t="s">
        <v>1985</v>
      </c>
      <c r="L16" s="947">
        <v>1</v>
      </c>
      <c r="M16" s="1081">
        <v>247278.72</v>
      </c>
      <c r="N16" s="198" t="s">
        <v>924</v>
      </c>
      <c r="O16" s="198" t="s">
        <v>1117</v>
      </c>
      <c r="P16" s="198" t="s">
        <v>1125</v>
      </c>
      <c r="Q16" s="201" t="s">
        <v>551</v>
      </c>
      <c r="R16" s="203">
        <v>1</v>
      </c>
      <c r="S16" s="199">
        <v>28103.21</v>
      </c>
      <c r="T16" s="515">
        <v>174404.69</v>
      </c>
      <c r="U16" s="915">
        <v>6</v>
      </c>
      <c r="V16" s="917">
        <v>244682</v>
      </c>
    </row>
    <row r="17" spans="1:22" s="4" customFormat="1" ht="56.25" customHeight="1">
      <c r="A17" s="1005"/>
      <c r="B17" s="1005"/>
      <c r="C17" s="1049"/>
      <c r="D17" s="1049"/>
      <c r="E17" s="968"/>
      <c r="F17" s="1034"/>
      <c r="G17" s="1034"/>
      <c r="H17" s="933"/>
      <c r="I17" s="968"/>
      <c r="J17" s="968"/>
      <c r="K17" s="1028"/>
      <c r="L17" s="949"/>
      <c r="M17" s="1087"/>
      <c r="N17" s="198" t="s">
        <v>663</v>
      </c>
      <c r="O17" s="198" t="s">
        <v>1119</v>
      </c>
      <c r="P17" s="198" t="s">
        <v>1127</v>
      </c>
      <c r="Q17" s="201" t="s">
        <v>223</v>
      </c>
      <c r="R17" s="203">
        <v>1</v>
      </c>
      <c r="S17" s="199">
        <v>2832.7</v>
      </c>
      <c r="T17" s="515">
        <v>18863.2</v>
      </c>
      <c r="U17" s="919"/>
      <c r="V17" s="920"/>
    </row>
    <row r="18" spans="1:22" s="4" customFormat="1" ht="56.25" customHeight="1">
      <c r="A18" s="1005"/>
      <c r="B18" s="1005"/>
      <c r="C18" s="1049"/>
      <c r="D18" s="1049"/>
      <c r="E18" s="968"/>
      <c r="F18" s="1034"/>
      <c r="G18" s="1034"/>
      <c r="H18" s="933"/>
      <c r="I18" s="968"/>
      <c r="J18" s="968"/>
      <c r="K18" s="1028"/>
      <c r="L18" s="949"/>
      <c r="M18" s="1087"/>
      <c r="N18" s="198" t="s">
        <v>664</v>
      </c>
      <c r="O18" s="198" t="s">
        <v>1119</v>
      </c>
      <c r="P18" s="198" t="s">
        <v>1124</v>
      </c>
      <c r="Q18" s="201" t="s">
        <v>230</v>
      </c>
      <c r="R18" s="203">
        <v>1</v>
      </c>
      <c r="S18" s="199">
        <v>2954.25</v>
      </c>
      <c r="T18" s="515">
        <v>22238.63</v>
      </c>
      <c r="U18" s="919"/>
      <c r="V18" s="920"/>
    </row>
    <row r="19" spans="1:22" s="4" customFormat="1" ht="56.25" customHeight="1">
      <c r="A19" s="1005"/>
      <c r="B19" s="1005"/>
      <c r="C19" s="1049"/>
      <c r="D19" s="1049"/>
      <c r="E19" s="968"/>
      <c r="F19" s="1034"/>
      <c r="G19" s="1034"/>
      <c r="H19" s="933"/>
      <c r="I19" s="968"/>
      <c r="J19" s="968"/>
      <c r="K19" s="1028"/>
      <c r="L19" s="949"/>
      <c r="M19" s="1087"/>
      <c r="N19" s="198" t="s">
        <v>637</v>
      </c>
      <c r="O19" s="198" t="s">
        <v>1119</v>
      </c>
      <c r="P19" s="198" t="s">
        <v>1126</v>
      </c>
      <c r="Q19" s="201" t="s">
        <v>638</v>
      </c>
      <c r="R19" s="203">
        <v>1</v>
      </c>
      <c r="S19" s="199">
        <v>3391.7</v>
      </c>
      <c r="T19" s="515">
        <v>24969.01</v>
      </c>
      <c r="U19" s="919"/>
      <c r="V19" s="920"/>
    </row>
    <row r="20" spans="1:22" s="4" customFormat="1" ht="43.5" customHeight="1">
      <c r="A20" s="1005"/>
      <c r="B20" s="1005"/>
      <c r="C20" s="1049"/>
      <c r="D20" s="1049"/>
      <c r="E20" s="968"/>
      <c r="F20" s="1034"/>
      <c r="G20" s="1034"/>
      <c r="H20" s="933"/>
      <c r="I20" s="968"/>
      <c r="J20" s="969"/>
      <c r="K20" s="1028"/>
      <c r="L20" s="948"/>
      <c r="M20" s="1087"/>
      <c r="N20" s="196" t="s">
        <v>552</v>
      </c>
      <c r="O20" s="196" t="s">
        <v>1117</v>
      </c>
      <c r="P20" s="196" t="s">
        <v>1125</v>
      </c>
      <c r="Q20" s="202" t="s">
        <v>553</v>
      </c>
      <c r="R20" s="197">
        <v>1</v>
      </c>
      <c r="S20" s="200">
        <v>617.5</v>
      </c>
      <c r="T20" s="515">
        <v>4191.23</v>
      </c>
      <c r="U20" s="916"/>
      <c r="V20" s="918"/>
    </row>
    <row r="21" spans="1:22" s="4" customFormat="1" ht="43.5" customHeight="1">
      <c r="A21" s="987" t="s">
        <v>785</v>
      </c>
      <c r="B21" s="987">
        <v>21</v>
      </c>
      <c r="C21" s="1050" t="s">
        <v>786</v>
      </c>
      <c r="D21" s="1050" t="s">
        <v>932</v>
      </c>
      <c r="E21" s="961" t="s">
        <v>1167</v>
      </c>
      <c r="F21" s="1032">
        <v>40449</v>
      </c>
      <c r="G21" s="1032">
        <v>40995</v>
      </c>
      <c r="H21" s="940">
        <v>595945.76</v>
      </c>
      <c r="I21" s="961" t="s">
        <v>666</v>
      </c>
      <c r="J21" s="967" t="s">
        <v>1119</v>
      </c>
      <c r="K21" s="1020" t="s">
        <v>742</v>
      </c>
      <c r="L21" s="947">
        <v>1</v>
      </c>
      <c r="M21" s="950">
        <v>505481.18</v>
      </c>
      <c r="N21" s="275" t="s">
        <v>665</v>
      </c>
      <c r="O21" s="275" t="s">
        <v>1117</v>
      </c>
      <c r="P21" s="275" t="s">
        <v>1122</v>
      </c>
      <c r="Q21" s="279" t="s">
        <v>743</v>
      </c>
      <c r="R21" s="280">
        <v>1</v>
      </c>
      <c r="S21" s="273">
        <v>2975.32</v>
      </c>
      <c r="T21" s="515">
        <v>4273.09</v>
      </c>
      <c r="U21" s="915">
        <v>2</v>
      </c>
      <c r="V21" s="917">
        <v>486508.66</v>
      </c>
    </row>
    <row r="22" spans="1:22" s="4" customFormat="1" ht="99.75" customHeight="1">
      <c r="A22" s="987"/>
      <c r="B22" s="987"/>
      <c r="C22" s="1051"/>
      <c r="D22" s="1051"/>
      <c r="E22" s="961"/>
      <c r="F22" s="1032"/>
      <c r="G22" s="1032"/>
      <c r="H22" s="940"/>
      <c r="I22" s="961"/>
      <c r="J22" s="969"/>
      <c r="K22" s="1020"/>
      <c r="L22" s="948"/>
      <c r="M22" s="950"/>
      <c r="N22" s="276" t="s">
        <v>666</v>
      </c>
      <c r="O22" s="276" t="s">
        <v>1119</v>
      </c>
      <c r="P22" s="276" t="s">
        <v>1123</v>
      </c>
      <c r="Q22" s="278" t="s">
        <v>140</v>
      </c>
      <c r="R22" s="277">
        <v>1</v>
      </c>
      <c r="S22" s="274">
        <v>69610.88</v>
      </c>
      <c r="T22" s="514">
        <v>482041.82</v>
      </c>
      <c r="U22" s="916"/>
      <c r="V22" s="918"/>
    </row>
    <row r="23" spans="1:22" s="4" customFormat="1" ht="71.25" customHeight="1">
      <c r="A23" s="961" t="s">
        <v>767</v>
      </c>
      <c r="B23" s="961">
        <v>25</v>
      </c>
      <c r="C23" s="1022" t="s">
        <v>916</v>
      </c>
      <c r="D23" s="1022" t="s">
        <v>917</v>
      </c>
      <c r="E23" s="961" t="s">
        <v>1167</v>
      </c>
      <c r="F23" s="1047" t="s">
        <v>918</v>
      </c>
      <c r="G23" s="1029">
        <v>40968</v>
      </c>
      <c r="H23" s="950">
        <v>473908.77</v>
      </c>
      <c r="I23" s="1019" t="s">
        <v>558</v>
      </c>
      <c r="J23" s="1095" t="s">
        <v>1119</v>
      </c>
      <c r="K23" s="1019" t="s">
        <v>559</v>
      </c>
      <c r="L23" s="947">
        <v>1</v>
      </c>
      <c r="M23" s="950">
        <v>401969.41</v>
      </c>
      <c r="N23" s="254" t="s">
        <v>616</v>
      </c>
      <c r="O23" s="254" t="s">
        <v>1117</v>
      </c>
      <c r="P23" s="254" t="s">
        <v>1122</v>
      </c>
      <c r="Q23" s="191" t="s">
        <v>617</v>
      </c>
      <c r="R23" s="255">
        <v>1</v>
      </c>
      <c r="S23" s="256">
        <v>5124.17</v>
      </c>
      <c r="T23" s="516">
        <v>22139.55</v>
      </c>
      <c r="U23" s="915">
        <v>7</v>
      </c>
      <c r="V23" s="917">
        <v>330352.91</v>
      </c>
    </row>
    <row r="24" spans="1:22" s="4" customFormat="1" ht="71.25" customHeight="1">
      <c r="A24" s="961"/>
      <c r="B24" s="961"/>
      <c r="C24" s="1022"/>
      <c r="D24" s="1022"/>
      <c r="E24" s="961"/>
      <c r="F24" s="1047"/>
      <c r="G24" s="1029"/>
      <c r="H24" s="950"/>
      <c r="I24" s="1019"/>
      <c r="J24" s="1041"/>
      <c r="K24" s="1019"/>
      <c r="L24" s="949"/>
      <c r="M24" s="950"/>
      <c r="N24" s="254" t="s">
        <v>667</v>
      </c>
      <c r="O24" s="254" t="s">
        <v>1119</v>
      </c>
      <c r="P24" s="254" t="s">
        <v>1123</v>
      </c>
      <c r="Q24" s="254" t="s">
        <v>817</v>
      </c>
      <c r="R24" s="258">
        <v>1</v>
      </c>
      <c r="S24" s="256">
        <v>46985.38</v>
      </c>
      <c r="T24" s="516">
        <v>252273.1</v>
      </c>
      <c r="U24" s="919"/>
      <c r="V24" s="920"/>
    </row>
    <row r="25" spans="1:22" s="4" customFormat="1" ht="71.25" customHeight="1">
      <c r="A25" s="961"/>
      <c r="B25" s="961"/>
      <c r="C25" s="1022"/>
      <c r="D25" s="1022"/>
      <c r="E25" s="961"/>
      <c r="F25" s="1047"/>
      <c r="G25" s="1029"/>
      <c r="H25" s="950"/>
      <c r="I25" s="1019"/>
      <c r="J25" s="1041"/>
      <c r="K25" s="1019"/>
      <c r="L25" s="949"/>
      <c r="M25" s="950"/>
      <c r="N25" s="253" t="s">
        <v>668</v>
      </c>
      <c r="O25" s="253" t="s">
        <v>1119</v>
      </c>
      <c r="P25" s="253" t="s">
        <v>1123</v>
      </c>
      <c r="Q25" s="254" t="s">
        <v>818</v>
      </c>
      <c r="R25" s="258">
        <v>1</v>
      </c>
      <c r="S25" s="256">
        <v>5233.29</v>
      </c>
      <c r="T25" s="516">
        <v>25305.72</v>
      </c>
      <c r="U25" s="919"/>
      <c r="V25" s="920"/>
    </row>
    <row r="26" spans="1:22" s="4" customFormat="1" ht="82.5" customHeight="1">
      <c r="A26" s="961"/>
      <c r="B26" s="961"/>
      <c r="C26" s="1022"/>
      <c r="D26" s="1022"/>
      <c r="E26" s="961"/>
      <c r="F26" s="1047"/>
      <c r="G26" s="1030"/>
      <c r="H26" s="950"/>
      <c r="I26" s="1019"/>
      <c r="J26" s="1096"/>
      <c r="K26" s="1019"/>
      <c r="L26" s="948"/>
      <c r="M26" s="950"/>
      <c r="N26" s="253" t="s">
        <v>669</v>
      </c>
      <c r="O26" s="253" t="s">
        <v>1117</v>
      </c>
      <c r="P26" s="253" t="s">
        <v>1122</v>
      </c>
      <c r="Q26" s="191" t="s">
        <v>1833</v>
      </c>
      <c r="R26" s="259">
        <v>1</v>
      </c>
      <c r="S26" s="256">
        <v>4265.3</v>
      </c>
      <c r="T26" s="516">
        <v>27417.07</v>
      </c>
      <c r="U26" s="916"/>
      <c r="V26" s="918"/>
    </row>
    <row r="27" spans="1:22" s="4" customFormat="1" ht="82.5" customHeight="1">
      <c r="A27" s="958" t="s">
        <v>10</v>
      </c>
      <c r="B27" s="958">
        <v>24</v>
      </c>
      <c r="C27" s="958" t="s">
        <v>11</v>
      </c>
      <c r="D27" s="958" t="s">
        <v>12</v>
      </c>
      <c r="E27" s="958" t="s">
        <v>491</v>
      </c>
      <c r="F27" s="958"/>
      <c r="G27" s="958"/>
      <c r="H27" s="934">
        <v>0.362</v>
      </c>
      <c r="I27" s="937" t="s">
        <v>13</v>
      </c>
      <c r="J27" s="937" t="s">
        <v>1119</v>
      </c>
      <c r="K27" s="937"/>
      <c r="L27" s="955"/>
      <c r="M27" s="934"/>
      <c r="N27" s="90" t="s">
        <v>13</v>
      </c>
      <c r="O27" s="104" t="s">
        <v>1119</v>
      </c>
      <c r="P27" s="104" t="s">
        <v>1133</v>
      </c>
      <c r="Q27" s="91"/>
      <c r="R27" s="92"/>
      <c r="S27" s="93"/>
      <c r="T27" s="527"/>
      <c r="U27" s="941"/>
      <c r="V27" s="944"/>
    </row>
    <row r="28" spans="1:22" s="4" customFormat="1" ht="82.5" customHeight="1">
      <c r="A28" s="959"/>
      <c r="B28" s="959"/>
      <c r="C28" s="959"/>
      <c r="D28" s="959"/>
      <c r="E28" s="959"/>
      <c r="F28" s="959"/>
      <c r="G28" s="959"/>
      <c r="H28" s="935"/>
      <c r="I28" s="938"/>
      <c r="J28" s="938"/>
      <c r="K28" s="938"/>
      <c r="L28" s="956"/>
      <c r="M28" s="935"/>
      <c r="N28" s="94" t="s">
        <v>14</v>
      </c>
      <c r="O28" s="94" t="s">
        <v>1119</v>
      </c>
      <c r="P28" s="94" t="s">
        <v>1133</v>
      </c>
      <c r="Q28" s="91"/>
      <c r="R28" s="92"/>
      <c r="S28" s="93"/>
      <c r="T28" s="528"/>
      <c r="U28" s="942"/>
      <c r="V28" s="945"/>
    </row>
    <row r="29" spans="1:22" s="4" customFormat="1" ht="82.5" customHeight="1">
      <c r="A29" s="960"/>
      <c r="B29" s="960"/>
      <c r="C29" s="960"/>
      <c r="D29" s="960"/>
      <c r="E29" s="960"/>
      <c r="F29" s="960"/>
      <c r="G29" s="960"/>
      <c r="H29" s="936"/>
      <c r="I29" s="939"/>
      <c r="J29" s="939"/>
      <c r="K29" s="939"/>
      <c r="L29" s="957"/>
      <c r="M29" s="936"/>
      <c r="N29" s="90" t="s">
        <v>481</v>
      </c>
      <c r="O29" s="104" t="s">
        <v>1117</v>
      </c>
      <c r="P29" s="104" t="s">
        <v>1131</v>
      </c>
      <c r="Q29" s="91"/>
      <c r="R29" s="92"/>
      <c r="S29" s="93"/>
      <c r="T29" s="529"/>
      <c r="U29" s="943"/>
      <c r="V29" s="946"/>
    </row>
    <row r="30" spans="1:22" s="4" customFormat="1" ht="49.5">
      <c r="A30" s="987" t="s">
        <v>769</v>
      </c>
      <c r="B30" s="987">
        <v>27</v>
      </c>
      <c r="C30" s="970" t="s">
        <v>921</v>
      </c>
      <c r="D30" s="970" t="s">
        <v>922</v>
      </c>
      <c r="E30" s="961" t="s">
        <v>1167</v>
      </c>
      <c r="F30" s="962" t="s">
        <v>941</v>
      </c>
      <c r="G30" s="963" t="s">
        <v>923</v>
      </c>
      <c r="H30" s="940">
        <v>338166</v>
      </c>
      <c r="I30" s="963" t="s">
        <v>517</v>
      </c>
      <c r="J30" s="1097" t="s">
        <v>1119</v>
      </c>
      <c r="K30" s="963" t="s">
        <v>1970</v>
      </c>
      <c r="L30" s="952">
        <v>1</v>
      </c>
      <c r="M30" s="940">
        <v>286832.4</v>
      </c>
      <c r="N30" s="193" t="s">
        <v>518</v>
      </c>
      <c r="O30" s="193" t="s">
        <v>1119</v>
      </c>
      <c r="P30" s="193" t="s">
        <v>1124</v>
      </c>
      <c r="Q30" s="193" t="s">
        <v>519</v>
      </c>
      <c r="R30" s="195">
        <v>1</v>
      </c>
      <c r="S30" s="194">
        <v>42518.58</v>
      </c>
      <c r="T30" s="515">
        <v>299337.21</v>
      </c>
      <c r="U30" s="915">
        <v>7</v>
      </c>
      <c r="V30" s="917">
        <v>305333.23</v>
      </c>
    </row>
    <row r="31" spans="1:24" s="4" customFormat="1" ht="279" customHeight="1">
      <c r="A31" s="987"/>
      <c r="B31" s="987"/>
      <c r="C31" s="970"/>
      <c r="D31" s="970"/>
      <c r="E31" s="961"/>
      <c r="F31" s="962"/>
      <c r="G31" s="963"/>
      <c r="H31" s="940"/>
      <c r="I31" s="963"/>
      <c r="J31" s="1098"/>
      <c r="K31" s="963"/>
      <c r="L31" s="954"/>
      <c r="M31" s="940"/>
      <c r="N31" s="193" t="s">
        <v>924</v>
      </c>
      <c r="O31" s="193" t="s">
        <v>1117</v>
      </c>
      <c r="P31" s="193" t="s">
        <v>1125</v>
      </c>
      <c r="Q31" s="193" t="s">
        <v>520</v>
      </c>
      <c r="R31" s="195">
        <v>1</v>
      </c>
      <c r="S31" s="194">
        <v>1443</v>
      </c>
      <c r="T31" s="515">
        <v>5515.41</v>
      </c>
      <c r="U31" s="916"/>
      <c r="V31" s="918"/>
      <c r="X31" s="88"/>
    </row>
    <row r="32" spans="1:22" s="4" customFormat="1" ht="38.25" customHeight="1">
      <c r="A32" s="1064" t="s">
        <v>853</v>
      </c>
      <c r="B32" s="1064">
        <v>31</v>
      </c>
      <c r="C32" s="1065" t="s">
        <v>854</v>
      </c>
      <c r="D32" s="1017" t="s">
        <v>934</v>
      </c>
      <c r="E32" s="1016" t="s">
        <v>1167</v>
      </c>
      <c r="F32" s="989" t="s">
        <v>942</v>
      </c>
      <c r="G32" s="989" t="s">
        <v>943</v>
      </c>
      <c r="H32" s="1007">
        <v>436914.8</v>
      </c>
      <c r="I32" s="1041" t="s">
        <v>493</v>
      </c>
      <c r="J32" s="1095" t="s">
        <v>1119</v>
      </c>
      <c r="K32" s="1021" t="s">
        <v>1971</v>
      </c>
      <c r="L32" s="952">
        <v>1</v>
      </c>
      <c r="M32" s="933">
        <v>370591.13</v>
      </c>
      <c r="N32" s="211" t="s">
        <v>494</v>
      </c>
      <c r="O32" s="211" t="s">
        <v>1119</v>
      </c>
      <c r="P32" s="211" t="s">
        <v>1127</v>
      </c>
      <c r="Q32" s="213" t="s">
        <v>495</v>
      </c>
      <c r="R32" s="205">
        <v>1</v>
      </c>
      <c r="S32" s="209">
        <v>37365.63</v>
      </c>
      <c r="T32" s="514">
        <v>269617.29</v>
      </c>
      <c r="U32" s="915">
        <v>7</v>
      </c>
      <c r="V32" s="917">
        <v>379072.05000000005</v>
      </c>
    </row>
    <row r="33" spans="1:22" s="4" customFormat="1" ht="47.25" customHeight="1">
      <c r="A33" s="1064"/>
      <c r="B33" s="1064"/>
      <c r="C33" s="1065"/>
      <c r="D33" s="1018"/>
      <c r="E33" s="1023"/>
      <c r="F33" s="990"/>
      <c r="G33" s="990"/>
      <c r="H33" s="1008"/>
      <c r="I33" s="1041"/>
      <c r="J33" s="1041"/>
      <c r="K33" s="1021"/>
      <c r="L33" s="953"/>
      <c r="M33" s="933"/>
      <c r="N33" s="207" t="s">
        <v>496</v>
      </c>
      <c r="O33" s="207" t="s">
        <v>1117</v>
      </c>
      <c r="P33" s="207" t="s">
        <v>1125</v>
      </c>
      <c r="Q33" s="207" t="s">
        <v>497</v>
      </c>
      <c r="R33" s="212">
        <v>1</v>
      </c>
      <c r="S33" s="210">
        <v>9854.55</v>
      </c>
      <c r="T33" s="515">
        <v>54252.51</v>
      </c>
      <c r="U33" s="919"/>
      <c r="V33" s="920"/>
    </row>
    <row r="34" spans="1:22" s="4" customFormat="1" ht="48" customHeight="1">
      <c r="A34" s="1064"/>
      <c r="B34" s="1064"/>
      <c r="C34" s="1065"/>
      <c r="D34" s="1066"/>
      <c r="E34" s="1024"/>
      <c r="F34" s="991"/>
      <c r="G34" s="991"/>
      <c r="H34" s="1031"/>
      <c r="I34" s="1041"/>
      <c r="J34" s="1096"/>
      <c r="K34" s="1021"/>
      <c r="L34" s="954"/>
      <c r="M34" s="933"/>
      <c r="N34" s="208" t="s">
        <v>498</v>
      </c>
      <c r="O34" s="208" t="s">
        <v>1117</v>
      </c>
      <c r="P34" s="208" t="s">
        <v>1125</v>
      </c>
      <c r="Q34" s="208" t="s">
        <v>499</v>
      </c>
      <c r="R34" s="204">
        <v>1</v>
      </c>
      <c r="S34" s="206">
        <v>9578.75</v>
      </c>
      <c r="T34" s="515">
        <v>50948.91</v>
      </c>
      <c r="U34" s="916"/>
      <c r="V34" s="918"/>
    </row>
    <row r="35" spans="1:22" s="4" customFormat="1" ht="48" customHeight="1">
      <c r="A35" s="987" t="s">
        <v>787</v>
      </c>
      <c r="B35" s="987">
        <v>32</v>
      </c>
      <c r="C35" s="970" t="s">
        <v>788</v>
      </c>
      <c r="D35" s="970" t="s">
        <v>635</v>
      </c>
      <c r="E35" s="961" t="s">
        <v>1167</v>
      </c>
      <c r="F35" s="962" t="s">
        <v>944</v>
      </c>
      <c r="G35" s="962" t="s">
        <v>945</v>
      </c>
      <c r="H35" s="940">
        <v>285540</v>
      </c>
      <c r="I35" s="1019" t="s">
        <v>529</v>
      </c>
      <c r="J35" s="1095" t="s">
        <v>1117</v>
      </c>
      <c r="K35" s="961" t="s">
        <v>1979</v>
      </c>
      <c r="L35" s="947">
        <v>1</v>
      </c>
      <c r="M35" s="950">
        <v>242195.03</v>
      </c>
      <c r="N35" s="237" t="s">
        <v>529</v>
      </c>
      <c r="O35" s="237" t="s">
        <v>1117</v>
      </c>
      <c r="P35" s="237" t="s">
        <v>1125</v>
      </c>
      <c r="Q35" s="235" t="s">
        <v>530</v>
      </c>
      <c r="R35" s="240">
        <v>1</v>
      </c>
      <c r="S35" s="239">
        <v>26860.34</v>
      </c>
      <c r="T35" s="515">
        <v>167349.05</v>
      </c>
      <c r="U35" s="915">
        <v>7</v>
      </c>
      <c r="V35" s="917">
        <v>246313.51</v>
      </c>
    </row>
    <row r="36" spans="1:22" s="4" customFormat="1" ht="48" customHeight="1">
      <c r="A36" s="987"/>
      <c r="B36" s="987"/>
      <c r="C36" s="970"/>
      <c r="D36" s="970"/>
      <c r="E36" s="961"/>
      <c r="F36" s="962"/>
      <c r="G36" s="962"/>
      <c r="H36" s="940"/>
      <c r="I36" s="1019"/>
      <c r="J36" s="1041"/>
      <c r="K36" s="961"/>
      <c r="L36" s="949"/>
      <c r="M36" s="950"/>
      <c r="N36" s="237" t="s">
        <v>15</v>
      </c>
      <c r="O36" s="237" t="s">
        <v>1119</v>
      </c>
      <c r="P36" s="237" t="s">
        <v>1127</v>
      </c>
      <c r="Q36" s="235" t="s">
        <v>744</v>
      </c>
      <c r="R36" s="240">
        <v>1</v>
      </c>
      <c r="S36" s="239">
        <v>2244.84</v>
      </c>
      <c r="T36" s="515">
        <v>16668.54</v>
      </c>
      <c r="U36" s="919"/>
      <c r="V36" s="920"/>
    </row>
    <row r="37" spans="1:22" s="4" customFormat="1" ht="48" customHeight="1">
      <c r="A37" s="987"/>
      <c r="B37" s="987"/>
      <c r="C37" s="970"/>
      <c r="D37" s="970"/>
      <c r="E37" s="961"/>
      <c r="F37" s="962"/>
      <c r="G37" s="962"/>
      <c r="H37" s="940"/>
      <c r="I37" s="1019"/>
      <c r="J37" s="1041"/>
      <c r="K37" s="961"/>
      <c r="L37" s="949"/>
      <c r="M37" s="950"/>
      <c r="N37" s="237" t="s">
        <v>16</v>
      </c>
      <c r="O37" s="237" t="s">
        <v>1119</v>
      </c>
      <c r="P37" s="237" t="s">
        <v>1124</v>
      </c>
      <c r="Q37" s="235" t="s">
        <v>228</v>
      </c>
      <c r="R37" s="240">
        <v>1</v>
      </c>
      <c r="S37" s="239">
        <v>4281.94</v>
      </c>
      <c r="T37" s="515">
        <v>30815.92</v>
      </c>
      <c r="U37" s="919"/>
      <c r="V37" s="920"/>
    </row>
    <row r="38" spans="1:22" s="4" customFormat="1" ht="48" customHeight="1">
      <c r="A38" s="987"/>
      <c r="B38" s="987"/>
      <c r="C38" s="970"/>
      <c r="D38" s="970"/>
      <c r="E38" s="961"/>
      <c r="F38" s="962"/>
      <c r="G38" s="962"/>
      <c r="H38" s="940"/>
      <c r="I38" s="1019"/>
      <c r="J38" s="1041"/>
      <c r="K38" s="961"/>
      <c r="L38" s="949"/>
      <c r="M38" s="950"/>
      <c r="N38" s="237" t="s">
        <v>637</v>
      </c>
      <c r="O38" s="237" t="s">
        <v>1119</v>
      </c>
      <c r="P38" s="237" t="s">
        <v>1126</v>
      </c>
      <c r="Q38" s="235" t="s">
        <v>636</v>
      </c>
      <c r="R38" s="240">
        <v>1</v>
      </c>
      <c r="S38" s="239">
        <v>2642.38</v>
      </c>
      <c r="T38" s="515">
        <v>18295.89</v>
      </c>
      <c r="U38" s="919"/>
      <c r="V38" s="920"/>
    </row>
    <row r="39" spans="1:22" s="4" customFormat="1" ht="33">
      <c r="A39" s="988"/>
      <c r="B39" s="988"/>
      <c r="C39" s="988"/>
      <c r="D39" s="988"/>
      <c r="E39" s="992"/>
      <c r="F39" s="988"/>
      <c r="G39" s="988"/>
      <c r="H39" s="940"/>
      <c r="I39" s="988"/>
      <c r="J39" s="1096"/>
      <c r="K39" s="988"/>
      <c r="L39" s="948"/>
      <c r="M39" s="951"/>
      <c r="N39" s="237" t="s">
        <v>531</v>
      </c>
      <c r="O39" s="237" t="s">
        <v>1117</v>
      </c>
      <c r="P39" s="237" t="s">
        <v>1125</v>
      </c>
      <c r="Q39" s="235" t="s">
        <v>532</v>
      </c>
      <c r="R39" s="240">
        <v>1</v>
      </c>
      <c r="S39" s="239">
        <v>1090.7</v>
      </c>
      <c r="T39" s="515">
        <v>7693.68</v>
      </c>
      <c r="U39" s="916"/>
      <c r="V39" s="918"/>
    </row>
    <row r="40" spans="1:22" s="4" customFormat="1" ht="64.5" customHeight="1">
      <c r="A40" s="987" t="s">
        <v>789</v>
      </c>
      <c r="B40" s="987">
        <v>35</v>
      </c>
      <c r="C40" s="970" t="s">
        <v>852</v>
      </c>
      <c r="D40" s="970" t="s">
        <v>935</v>
      </c>
      <c r="E40" s="961" t="s">
        <v>1167</v>
      </c>
      <c r="F40" s="962" t="s">
        <v>944</v>
      </c>
      <c r="G40" s="962" t="s">
        <v>946</v>
      </c>
      <c r="H40" s="940">
        <v>318803.49</v>
      </c>
      <c r="I40" s="961" t="s">
        <v>534</v>
      </c>
      <c r="J40" s="967" t="s">
        <v>1117</v>
      </c>
      <c r="K40" s="961" t="s">
        <v>1180</v>
      </c>
      <c r="L40" s="947">
        <v>1</v>
      </c>
      <c r="M40" s="950">
        <v>270409.13</v>
      </c>
      <c r="N40" s="186" t="s">
        <v>533</v>
      </c>
      <c r="O40" s="186" t="s">
        <v>1117</v>
      </c>
      <c r="P40" s="186" t="s">
        <v>1125</v>
      </c>
      <c r="Q40" s="183" t="s">
        <v>1181</v>
      </c>
      <c r="R40" s="129">
        <v>1</v>
      </c>
      <c r="S40" s="187">
        <v>29346.39</v>
      </c>
      <c r="T40" s="515">
        <v>185963.85</v>
      </c>
      <c r="U40" s="915">
        <v>6</v>
      </c>
      <c r="V40" s="917">
        <v>264951.58999999997</v>
      </c>
    </row>
    <row r="41" spans="1:22" s="4" customFormat="1" ht="48" customHeight="1">
      <c r="A41" s="952"/>
      <c r="B41" s="952"/>
      <c r="C41" s="973"/>
      <c r="D41" s="973"/>
      <c r="E41" s="967"/>
      <c r="F41" s="976"/>
      <c r="G41" s="976"/>
      <c r="H41" s="1009"/>
      <c r="I41" s="967"/>
      <c r="J41" s="968"/>
      <c r="K41" s="967"/>
      <c r="L41" s="949"/>
      <c r="M41" s="1081"/>
      <c r="N41" s="192" t="s">
        <v>17</v>
      </c>
      <c r="O41" s="192" t="s">
        <v>1119</v>
      </c>
      <c r="P41" s="192" t="s">
        <v>1127</v>
      </c>
      <c r="Q41" s="189" t="s">
        <v>159</v>
      </c>
      <c r="R41" s="188">
        <v>1</v>
      </c>
      <c r="S41" s="190">
        <v>4228.77</v>
      </c>
      <c r="T41" s="515">
        <v>28578.99</v>
      </c>
      <c r="U41" s="919"/>
      <c r="V41" s="920"/>
    </row>
    <row r="42" spans="1:22" s="4" customFormat="1" ht="49.5">
      <c r="A42" s="952"/>
      <c r="B42" s="952"/>
      <c r="C42" s="973"/>
      <c r="D42" s="973"/>
      <c r="E42" s="967"/>
      <c r="F42" s="976"/>
      <c r="G42" s="976"/>
      <c r="H42" s="1009"/>
      <c r="I42" s="967"/>
      <c r="J42" s="968"/>
      <c r="K42" s="967"/>
      <c r="L42" s="949"/>
      <c r="M42" s="1081"/>
      <c r="N42" s="192" t="s">
        <v>15</v>
      </c>
      <c r="O42" s="192" t="s">
        <v>1119</v>
      </c>
      <c r="P42" s="192" t="s">
        <v>1127</v>
      </c>
      <c r="Q42" s="189" t="s">
        <v>745</v>
      </c>
      <c r="R42" s="188">
        <v>1</v>
      </c>
      <c r="S42" s="190">
        <v>4004.52</v>
      </c>
      <c r="T42" s="515">
        <v>25238.41</v>
      </c>
      <c r="U42" s="919"/>
      <c r="V42" s="920"/>
    </row>
    <row r="43" spans="1:22" s="4" customFormat="1" ht="48.75" customHeight="1">
      <c r="A43" s="952"/>
      <c r="B43" s="952"/>
      <c r="C43" s="973"/>
      <c r="D43" s="973"/>
      <c r="E43" s="967"/>
      <c r="F43" s="976"/>
      <c r="G43" s="976"/>
      <c r="H43" s="1009"/>
      <c r="I43" s="967"/>
      <c r="J43" s="968"/>
      <c r="K43" s="967"/>
      <c r="L43" s="949"/>
      <c r="M43" s="1081"/>
      <c r="N43" s="192" t="s">
        <v>663</v>
      </c>
      <c r="O43" s="192" t="s">
        <v>1119</v>
      </c>
      <c r="P43" s="192" t="s">
        <v>1127</v>
      </c>
      <c r="Q43" s="189" t="s">
        <v>746</v>
      </c>
      <c r="R43" s="188">
        <v>1</v>
      </c>
      <c r="S43" s="190">
        <v>3201.77</v>
      </c>
      <c r="T43" s="515">
        <v>20414.76</v>
      </c>
      <c r="U43" s="919"/>
      <c r="V43" s="920"/>
    </row>
    <row r="44" spans="1:22" s="3" customFormat="1" ht="33">
      <c r="A44" s="952"/>
      <c r="B44" s="952"/>
      <c r="C44" s="973"/>
      <c r="D44" s="973"/>
      <c r="E44" s="967"/>
      <c r="F44" s="976"/>
      <c r="G44" s="976"/>
      <c r="H44" s="1009"/>
      <c r="I44" s="967"/>
      <c r="J44" s="969"/>
      <c r="K44" s="967"/>
      <c r="L44" s="948"/>
      <c r="M44" s="1081"/>
      <c r="N44" s="192" t="s">
        <v>531</v>
      </c>
      <c r="O44" s="192" t="s">
        <v>1117</v>
      </c>
      <c r="P44" s="192" t="s">
        <v>1125</v>
      </c>
      <c r="Q44" s="189" t="s">
        <v>1182</v>
      </c>
      <c r="R44" s="188">
        <v>1</v>
      </c>
      <c r="S44" s="190">
        <v>663</v>
      </c>
      <c r="T44" s="515">
        <v>4500</v>
      </c>
      <c r="U44" s="916"/>
      <c r="V44" s="918"/>
    </row>
    <row r="45" spans="1:22" s="3" customFormat="1" ht="66">
      <c r="A45" s="987" t="s">
        <v>856</v>
      </c>
      <c r="B45" s="987">
        <v>36</v>
      </c>
      <c r="C45" s="970" t="s">
        <v>855</v>
      </c>
      <c r="D45" s="970" t="s">
        <v>936</v>
      </c>
      <c r="E45" s="961" t="s">
        <v>1167</v>
      </c>
      <c r="F45" s="962" t="s">
        <v>927</v>
      </c>
      <c r="G45" s="962" t="s">
        <v>953</v>
      </c>
      <c r="H45" s="940">
        <v>815253.03</v>
      </c>
      <c r="I45" s="961" t="s">
        <v>535</v>
      </c>
      <c r="J45" s="967" t="s">
        <v>1119</v>
      </c>
      <c r="K45" s="961" t="s">
        <v>1972</v>
      </c>
      <c r="L45" s="947">
        <v>1</v>
      </c>
      <c r="M45" s="950">
        <v>691497.62</v>
      </c>
      <c r="N45" s="214" t="s">
        <v>536</v>
      </c>
      <c r="O45" s="214" t="s">
        <v>1119</v>
      </c>
      <c r="P45" s="214" t="s">
        <v>1128</v>
      </c>
      <c r="Q45" s="128" t="s">
        <v>537</v>
      </c>
      <c r="R45" s="216">
        <v>1</v>
      </c>
      <c r="S45" s="215">
        <v>74606.14</v>
      </c>
      <c r="T45" s="515">
        <v>509733.38</v>
      </c>
      <c r="U45" s="915">
        <v>6</v>
      </c>
      <c r="V45" s="917">
        <v>711192.19</v>
      </c>
    </row>
    <row r="46" spans="1:22" s="3" customFormat="1" ht="63" customHeight="1">
      <c r="A46" s="987"/>
      <c r="B46" s="987"/>
      <c r="C46" s="970"/>
      <c r="D46" s="970"/>
      <c r="E46" s="961"/>
      <c r="F46" s="962"/>
      <c r="G46" s="962"/>
      <c r="H46" s="940"/>
      <c r="I46" s="961"/>
      <c r="J46" s="969"/>
      <c r="K46" s="961"/>
      <c r="L46" s="948"/>
      <c r="M46" s="950"/>
      <c r="N46" s="214" t="s">
        <v>538</v>
      </c>
      <c r="O46" s="214" t="s">
        <v>1117</v>
      </c>
      <c r="P46" s="214" t="s">
        <v>1121</v>
      </c>
      <c r="Q46" s="214" t="s">
        <v>539</v>
      </c>
      <c r="R46" s="216">
        <v>1</v>
      </c>
      <c r="S46" s="215">
        <v>31376.75</v>
      </c>
      <c r="T46" s="515">
        <v>194940.65</v>
      </c>
      <c r="U46" s="916"/>
      <c r="V46" s="918"/>
    </row>
    <row r="47" spans="1:22" s="3" customFormat="1" ht="53.25" customHeight="1">
      <c r="A47" s="981" t="s">
        <v>766</v>
      </c>
      <c r="B47" s="981">
        <v>37</v>
      </c>
      <c r="C47" s="984" t="s">
        <v>911</v>
      </c>
      <c r="D47" s="984" t="s">
        <v>912</v>
      </c>
      <c r="E47" s="1014" t="s">
        <v>1167</v>
      </c>
      <c r="F47" s="1011" t="s">
        <v>914</v>
      </c>
      <c r="G47" s="1011" t="s">
        <v>915</v>
      </c>
      <c r="H47" s="964">
        <v>459010.52</v>
      </c>
      <c r="I47" s="967" t="s">
        <v>556</v>
      </c>
      <c r="J47" s="967" t="s">
        <v>1119</v>
      </c>
      <c r="K47" s="1004" t="s">
        <v>557</v>
      </c>
      <c r="L47" s="952">
        <v>1</v>
      </c>
      <c r="M47" s="1009">
        <v>389332.72</v>
      </c>
      <c r="N47" s="264" t="s">
        <v>621</v>
      </c>
      <c r="O47" s="264" t="s">
        <v>1117</v>
      </c>
      <c r="P47" s="264" t="s">
        <v>1121</v>
      </c>
      <c r="Q47" s="264" t="s">
        <v>622</v>
      </c>
      <c r="R47" s="268">
        <v>1</v>
      </c>
      <c r="S47" s="262">
        <v>2398.24</v>
      </c>
      <c r="T47" s="515">
        <v>13855.3</v>
      </c>
      <c r="U47" s="915">
        <v>6</v>
      </c>
      <c r="V47" s="917">
        <v>418166.81000000006</v>
      </c>
    </row>
    <row r="48" spans="1:22" s="3" customFormat="1" ht="84" customHeight="1">
      <c r="A48" s="982"/>
      <c r="B48" s="982"/>
      <c r="C48" s="985"/>
      <c r="D48" s="985"/>
      <c r="E48" s="1015"/>
      <c r="F48" s="1012"/>
      <c r="G48" s="1012"/>
      <c r="H48" s="965"/>
      <c r="I48" s="968"/>
      <c r="J48" s="968"/>
      <c r="K48" s="1005"/>
      <c r="L48" s="953"/>
      <c r="M48" s="933"/>
      <c r="N48" s="264" t="s">
        <v>538</v>
      </c>
      <c r="O48" s="264" t="s">
        <v>1117</v>
      </c>
      <c r="P48" s="264" t="s">
        <v>1121</v>
      </c>
      <c r="Q48" s="264" t="s">
        <v>623</v>
      </c>
      <c r="R48" s="268">
        <v>1</v>
      </c>
      <c r="S48" s="262">
        <v>4807.14</v>
      </c>
      <c r="T48" s="515">
        <v>28911.08</v>
      </c>
      <c r="U48" s="919"/>
      <c r="V48" s="920"/>
    </row>
    <row r="49" spans="1:22" s="3" customFormat="1" ht="49.5">
      <c r="A49" s="982"/>
      <c r="B49" s="982"/>
      <c r="C49" s="985"/>
      <c r="D49" s="985"/>
      <c r="E49" s="1015"/>
      <c r="F49" s="1012"/>
      <c r="G49" s="1012"/>
      <c r="H49" s="965"/>
      <c r="I49" s="968"/>
      <c r="J49" s="968"/>
      <c r="K49" s="1005"/>
      <c r="L49" s="953"/>
      <c r="M49" s="933"/>
      <c r="N49" s="264" t="s">
        <v>556</v>
      </c>
      <c r="O49" s="264" t="s">
        <v>1119</v>
      </c>
      <c r="P49" s="264" t="s">
        <v>1128</v>
      </c>
      <c r="Q49" s="264" t="s">
        <v>226</v>
      </c>
      <c r="R49" s="268">
        <v>1</v>
      </c>
      <c r="S49" s="262">
        <v>45013.48</v>
      </c>
      <c r="T49" s="515">
        <v>324374.47</v>
      </c>
      <c r="U49" s="919"/>
      <c r="V49" s="920"/>
    </row>
    <row r="50" spans="1:22" s="3" customFormat="1" ht="31.5" customHeight="1">
      <c r="A50" s="982"/>
      <c r="B50" s="982"/>
      <c r="C50" s="985"/>
      <c r="D50" s="985"/>
      <c r="E50" s="1015"/>
      <c r="F50" s="1012"/>
      <c r="G50" s="1012"/>
      <c r="H50" s="965"/>
      <c r="I50" s="968"/>
      <c r="J50" s="968"/>
      <c r="K50" s="1005"/>
      <c r="L50" s="953"/>
      <c r="M50" s="933"/>
      <c r="N50" s="264" t="s">
        <v>624</v>
      </c>
      <c r="O50" s="264" t="s">
        <v>1117</v>
      </c>
      <c r="P50" s="264" t="s">
        <v>1121</v>
      </c>
      <c r="Q50" s="264" t="s">
        <v>625</v>
      </c>
      <c r="R50" s="268">
        <v>1</v>
      </c>
      <c r="S50" s="262">
        <v>3258.84</v>
      </c>
      <c r="T50" s="515">
        <v>20193.27</v>
      </c>
      <c r="U50" s="919"/>
      <c r="V50" s="920"/>
    </row>
    <row r="51" spans="1:22" s="3" customFormat="1" ht="30.75" customHeight="1">
      <c r="A51" s="983"/>
      <c r="B51" s="983"/>
      <c r="C51" s="986"/>
      <c r="D51" s="986"/>
      <c r="E51" s="1016"/>
      <c r="F51" s="1013"/>
      <c r="G51" s="1013"/>
      <c r="H51" s="966"/>
      <c r="I51" s="969"/>
      <c r="J51" s="969"/>
      <c r="K51" s="1006"/>
      <c r="L51" s="954"/>
      <c r="M51" s="1010"/>
      <c r="N51" s="260" t="s">
        <v>18</v>
      </c>
      <c r="O51" s="260" t="s">
        <v>1119</v>
      </c>
      <c r="P51" s="260" t="s">
        <v>1128</v>
      </c>
      <c r="Q51" s="260" t="s">
        <v>160</v>
      </c>
      <c r="R51" s="263">
        <v>1</v>
      </c>
      <c r="S51" s="267">
        <v>4193.67</v>
      </c>
      <c r="T51" s="515">
        <v>28589.77</v>
      </c>
      <c r="U51" s="916"/>
      <c r="V51" s="918"/>
    </row>
    <row r="52" spans="1:22" s="3" customFormat="1" ht="95.25" customHeight="1">
      <c r="A52" s="977" t="s">
        <v>768</v>
      </c>
      <c r="B52" s="977">
        <v>39</v>
      </c>
      <c r="C52" s="979" t="s">
        <v>919</v>
      </c>
      <c r="D52" s="979" t="s">
        <v>920</v>
      </c>
      <c r="E52" s="974" t="s">
        <v>1893</v>
      </c>
      <c r="F52" s="971" t="s">
        <v>132</v>
      </c>
      <c r="G52" s="971" t="s">
        <v>1874</v>
      </c>
      <c r="H52" s="1025">
        <v>604110.1</v>
      </c>
      <c r="I52" s="1085" t="s">
        <v>19</v>
      </c>
      <c r="J52" s="1099" t="s">
        <v>1119</v>
      </c>
      <c r="K52" s="1086" t="s">
        <v>1875</v>
      </c>
      <c r="L52" s="1083">
        <v>1</v>
      </c>
      <c r="M52" s="1082">
        <v>512406.18</v>
      </c>
      <c r="N52" s="793" t="s">
        <v>19</v>
      </c>
      <c r="O52" s="793" t="s">
        <v>1119</v>
      </c>
      <c r="P52" s="793" t="s">
        <v>1129</v>
      </c>
      <c r="Q52" s="793" t="s">
        <v>1876</v>
      </c>
      <c r="R52" s="794">
        <v>1</v>
      </c>
      <c r="S52" s="765">
        <v>68465.94</v>
      </c>
      <c r="T52" s="795"/>
      <c r="U52" s="915">
        <v>2</v>
      </c>
      <c r="V52" s="917">
        <v>4669.5</v>
      </c>
    </row>
    <row r="53" spans="1:22" s="5" customFormat="1" ht="113.25" customHeight="1">
      <c r="A53" s="978"/>
      <c r="B53" s="978"/>
      <c r="C53" s="980"/>
      <c r="D53" s="980"/>
      <c r="E53" s="975"/>
      <c r="F53" s="972"/>
      <c r="G53" s="972"/>
      <c r="H53" s="1026"/>
      <c r="I53" s="1085"/>
      <c r="J53" s="1100"/>
      <c r="K53" s="1086"/>
      <c r="L53" s="1084"/>
      <c r="M53" s="1082"/>
      <c r="N53" s="796" t="s">
        <v>20</v>
      </c>
      <c r="O53" s="797" t="s">
        <v>1117</v>
      </c>
      <c r="P53" s="797" t="s">
        <v>1122</v>
      </c>
      <c r="Q53" s="796" t="s">
        <v>1877</v>
      </c>
      <c r="R53" s="769">
        <v>1</v>
      </c>
      <c r="S53" s="770">
        <v>10068.38</v>
      </c>
      <c r="T53" s="774"/>
      <c r="U53" s="916"/>
      <c r="V53" s="918"/>
    </row>
    <row r="54" spans="1:22" s="5" customFormat="1" ht="106.5" customHeight="1">
      <c r="A54" s="987" t="s">
        <v>772</v>
      </c>
      <c r="B54" s="987">
        <v>38</v>
      </c>
      <c r="C54" s="970" t="s">
        <v>857</v>
      </c>
      <c r="D54" s="970" t="s">
        <v>937</v>
      </c>
      <c r="E54" s="961" t="s">
        <v>1167</v>
      </c>
      <c r="F54" s="962" t="s">
        <v>947</v>
      </c>
      <c r="G54" s="962" t="s">
        <v>948</v>
      </c>
      <c r="H54" s="940">
        <v>153904</v>
      </c>
      <c r="I54" s="961" t="s">
        <v>488</v>
      </c>
      <c r="J54" s="967" t="s">
        <v>1119</v>
      </c>
      <c r="K54" s="961" t="s">
        <v>1973</v>
      </c>
      <c r="L54" s="947">
        <v>1</v>
      </c>
      <c r="M54" s="950">
        <v>130541.38</v>
      </c>
      <c r="N54" s="138" t="s">
        <v>521</v>
      </c>
      <c r="O54" s="138" t="s">
        <v>1119</v>
      </c>
      <c r="P54" s="138" t="s">
        <v>1127</v>
      </c>
      <c r="Q54" s="128" t="s">
        <v>522</v>
      </c>
      <c r="R54" s="129">
        <v>1</v>
      </c>
      <c r="S54" s="130">
        <v>17482.4</v>
      </c>
      <c r="T54" s="501">
        <v>73066.21</v>
      </c>
      <c r="U54" s="921">
        <v>4</v>
      </c>
      <c r="V54" s="923">
        <v>77832.66</v>
      </c>
    </row>
    <row r="55" spans="1:22" s="5" customFormat="1" ht="110.25" customHeight="1" thickBot="1">
      <c r="A55" s="987"/>
      <c r="B55" s="987"/>
      <c r="C55" s="970"/>
      <c r="D55" s="970"/>
      <c r="E55" s="961"/>
      <c r="F55" s="962"/>
      <c r="G55" s="962"/>
      <c r="H55" s="940"/>
      <c r="I55" s="961"/>
      <c r="J55" s="969"/>
      <c r="K55" s="961"/>
      <c r="L55" s="948"/>
      <c r="M55" s="950"/>
      <c r="N55" s="138" t="s">
        <v>523</v>
      </c>
      <c r="O55" s="138" t="s">
        <v>1117</v>
      </c>
      <c r="P55" s="138" t="s">
        <v>1125</v>
      </c>
      <c r="Q55" s="138" t="s">
        <v>524</v>
      </c>
      <c r="R55" s="129">
        <v>1</v>
      </c>
      <c r="S55" s="130">
        <v>2525.12</v>
      </c>
      <c r="T55" s="501">
        <v>4484.53</v>
      </c>
      <c r="U55" s="922"/>
      <c r="V55" s="924"/>
    </row>
    <row r="56" spans="1:22" ht="60.75" customHeight="1">
      <c r="A56" s="1071" t="s">
        <v>771</v>
      </c>
      <c r="B56" s="1073">
        <v>42</v>
      </c>
      <c r="C56" s="1017" t="s">
        <v>925</v>
      </c>
      <c r="D56" s="1017" t="s">
        <v>926</v>
      </c>
      <c r="E56" s="1016" t="s">
        <v>1167</v>
      </c>
      <c r="F56" s="993" t="s">
        <v>927</v>
      </c>
      <c r="G56" s="993" t="s">
        <v>928</v>
      </c>
      <c r="H56" s="1007">
        <v>253174</v>
      </c>
      <c r="I56" s="1004" t="s">
        <v>929</v>
      </c>
      <c r="J56" s="1004" t="s">
        <v>1119</v>
      </c>
      <c r="K56" s="1004" t="s">
        <v>1974</v>
      </c>
      <c r="L56" s="952">
        <v>1</v>
      </c>
      <c r="M56" s="1009">
        <v>214742.19</v>
      </c>
      <c r="N56" s="139" t="s">
        <v>525</v>
      </c>
      <c r="O56" s="127" t="s">
        <v>1119</v>
      </c>
      <c r="P56" s="127" t="s">
        <v>1126</v>
      </c>
      <c r="Q56" s="128" t="s">
        <v>526</v>
      </c>
      <c r="R56" s="129">
        <v>1</v>
      </c>
      <c r="S56" s="130">
        <v>28624.96</v>
      </c>
      <c r="T56" s="501">
        <v>210342.2</v>
      </c>
      <c r="U56" s="921">
        <v>5</v>
      </c>
      <c r="V56" s="923">
        <v>234388.2</v>
      </c>
    </row>
    <row r="57" spans="1:22" ht="60.75" customHeight="1">
      <c r="A57" s="1071"/>
      <c r="B57" s="1064"/>
      <c r="C57" s="1017"/>
      <c r="D57" s="1017"/>
      <c r="E57" s="1016"/>
      <c r="F57" s="994"/>
      <c r="G57" s="994"/>
      <c r="H57" s="1007"/>
      <c r="I57" s="1005"/>
      <c r="J57" s="1005"/>
      <c r="K57" s="1005"/>
      <c r="L57" s="953"/>
      <c r="M57" s="933"/>
      <c r="N57" s="127" t="s">
        <v>21</v>
      </c>
      <c r="O57" s="127" t="s">
        <v>1117</v>
      </c>
      <c r="P57" s="127" t="s">
        <v>1131</v>
      </c>
      <c r="Q57" s="128" t="s">
        <v>1168</v>
      </c>
      <c r="R57" s="129">
        <v>0</v>
      </c>
      <c r="S57" s="130">
        <v>0</v>
      </c>
      <c r="T57" s="501"/>
      <c r="U57" s="931"/>
      <c r="V57" s="932"/>
    </row>
    <row r="58" spans="1:22" ht="60.75" customHeight="1">
      <c r="A58" s="1071"/>
      <c r="B58" s="1064"/>
      <c r="C58" s="1017"/>
      <c r="D58" s="1017"/>
      <c r="E58" s="1016"/>
      <c r="F58" s="994"/>
      <c r="G58" s="994"/>
      <c r="H58" s="1007"/>
      <c r="I58" s="1005"/>
      <c r="J58" s="1005"/>
      <c r="K58" s="1005"/>
      <c r="L58" s="953"/>
      <c r="M58" s="933"/>
      <c r="N58" s="127" t="s">
        <v>22</v>
      </c>
      <c r="O58" s="127" t="s">
        <v>1119</v>
      </c>
      <c r="P58" s="127" t="s">
        <v>1126</v>
      </c>
      <c r="Q58" s="128" t="s">
        <v>1168</v>
      </c>
      <c r="R58" s="129">
        <v>0</v>
      </c>
      <c r="S58" s="130">
        <v>0</v>
      </c>
      <c r="T58" s="501"/>
      <c r="U58" s="931"/>
      <c r="V58" s="932"/>
    </row>
    <row r="59" spans="1:22" ht="131.25" customHeight="1">
      <c r="A59" s="1072"/>
      <c r="B59" s="1071"/>
      <c r="C59" s="1018"/>
      <c r="D59" s="1018"/>
      <c r="E59" s="1023"/>
      <c r="F59" s="995"/>
      <c r="G59" s="995"/>
      <c r="H59" s="1008"/>
      <c r="I59" s="1006"/>
      <c r="J59" s="1006"/>
      <c r="K59" s="1006"/>
      <c r="L59" s="954"/>
      <c r="M59" s="1010"/>
      <c r="N59" s="138" t="s">
        <v>527</v>
      </c>
      <c r="O59" s="138" t="s">
        <v>1117</v>
      </c>
      <c r="P59" s="138" t="s">
        <v>1125</v>
      </c>
      <c r="Q59" s="138" t="s">
        <v>528</v>
      </c>
      <c r="R59" s="129">
        <v>1</v>
      </c>
      <c r="S59" s="130">
        <v>4287.66</v>
      </c>
      <c r="T59" s="501">
        <v>23885.04</v>
      </c>
      <c r="U59" s="922"/>
      <c r="V59" s="924"/>
    </row>
    <row r="60" spans="1:22" ht="66">
      <c r="A60" s="1069" t="s">
        <v>858</v>
      </c>
      <c r="B60" s="1069">
        <v>973</v>
      </c>
      <c r="C60" s="1078" t="s">
        <v>938</v>
      </c>
      <c r="D60" s="1078" t="s">
        <v>939</v>
      </c>
      <c r="E60" s="1067" t="s">
        <v>1167</v>
      </c>
      <c r="F60" s="998" t="s">
        <v>949</v>
      </c>
      <c r="G60" s="998" t="s">
        <v>950</v>
      </c>
      <c r="H60" s="1000">
        <v>89420.8</v>
      </c>
      <c r="I60" s="1074" t="s">
        <v>514</v>
      </c>
      <c r="J60" s="1074" t="s">
        <v>1119</v>
      </c>
      <c r="K60" s="1076" t="s">
        <v>1975</v>
      </c>
      <c r="L60" s="1002">
        <v>1</v>
      </c>
      <c r="M60" s="996">
        <v>75846.73</v>
      </c>
      <c r="N60" s="131" t="s">
        <v>489</v>
      </c>
      <c r="O60" s="131" t="s">
        <v>1119</v>
      </c>
      <c r="P60" s="131" t="s">
        <v>1130</v>
      </c>
      <c r="Q60" s="132" t="s">
        <v>515</v>
      </c>
      <c r="R60" s="133">
        <v>1</v>
      </c>
      <c r="S60" s="134">
        <v>9132.41</v>
      </c>
      <c r="T60" s="134">
        <v>65762.11</v>
      </c>
      <c r="U60" s="921">
        <v>5</v>
      </c>
      <c r="V60" s="923">
        <v>78320.47</v>
      </c>
    </row>
    <row r="61" spans="1:22" ht="33">
      <c r="A61" s="1070"/>
      <c r="B61" s="1070"/>
      <c r="C61" s="1079"/>
      <c r="D61" s="1079"/>
      <c r="E61" s="1068"/>
      <c r="F61" s="999"/>
      <c r="G61" s="999"/>
      <c r="H61" s="1001"/>
      <c r="I61" s="1075"/>
      <c r="J61" s="1094"/>
      <c r="K61" s="1077"/>
      <c r="L61" s="1003"/>
      <c r="M61" s="997"/>
      <c r="N61" s="135" t="s">
        <v>510</v>
      </c>
      <c r="O61" s="135" t="s">
        <v>1117</v>
      </c>
      <c r="P61" s="135" t="s">
        <v>1120</v>
      </c>
      <c r="Q61" s="135" t="s">
        <v>516</v>
      </c>
      <c r="R61" s="136">
        <v>1</v>
      </c>
      <c r="S61" s="137">
        <v>2492.3</v>
      </c>
      <c r="T61" s="134">
        <v>11960.13</v>
      </c>
      <c r="U61" s="922"/>
      <c r="V61" s="924"/>
    </row>
    <row r="62" spans="1:22" ht="49.5">
      <c r="A62" s="961" t="s">
        <v>859</v>
      </c>
      <c r="B62" s="961">
        <v>43</v>
      </c>
      <c r="C62" s="961" t="s">
        <v>860</v>
      </c>
      <c r="D62" s="1019" t="s">
        <v>940</v>
      </c>
      <c r="E62" s="961" t="s">
        <v>1167</v>
      </c>
      <c r="F62" s="1080" t="s">
        <v>951</v>
      </c>
      <c r="G62" s="1080" t="s">
        <v>952</v>
      </c>
      <c r="H62" s="950">
        <v>52134.44</v>
      </c>
      <c r="I62" s="961" t="s">
        <v>554</v>
      </c>
      <c r="J62" s="967" t="s">
        <v>1119</v>
      </c>
      <c r="K62" s="1020" t="s">
        <v>1987</v>
      </c>
      <c r="L62" s="947">
        <v>1</v>
      </c>
      <c r="M62" s="950">
        <v>44220.43</v>
      </c>
      <c r="N62" s="156" t="s">
        <v>554</v>
      </c>
      <c r="O62" s="156" t="s">
        <v>1119</v>
      </c>
      <c r="P62" s="156" t="s">
        <v>1130</v>
      </c>
      <c r="Q62" s="156" t="s">
        <v>803</v>
      </c>
      <c r="R62" s="154">
        <v>1</v>
      </c>
      <c r="S62" s="159">
        <v>5212.28</v>
      </c>
      <c r="T62" s="501">
        <v>36499.63</v>
      </c>
      <c r="U62" s="921">
        <v>5</v>
      </c>
      <c r="V62" s="923">
        <v>45547.880000000005</v>
      </c>
    </row>
    <row r="63" spans="1:22" ht="49.5">
      <c r="A63" s="961"/>
      <c r="B63" s="961"/>
      <c r="C63" s="961"/>
      <c r="D63" s="1019"/>
      <c r="E63" s="961"/>
      <c r="F63" s="1080"/>
      <c r="G63" s="1080"/>
      <c r="H63" s="950"/>
      <c r="I63" s="961"/>
      <c r="J63" s="968"/>
      <c r="K63" s="1020"/>
      <c r="L63" s="949"/>
      <c r="M63" s="950"/>
      <c r="N63" s="156" t="s">
        <v>573</v>
      </c>
      <c r="O63" s="156" t="s">
        <v>1119</v>
      </c>
      <c r="P63" s="156" t="s">
        <v>1130</v>
      </c>
      <c r="Q63" s="156" t="s">
        <v>804</v>
      </c>
      <c r="R63" s="154">
        <v>1</v>
      </c>
      <c r="S63" s="159">
        <v>261.04</v>
      </c>
      <c r="T63" s="501">
        <v>1814.01</v>
      </c>
      <c r="U63" s="931"/>
      <c r="V63" s="932"/>
    </row>
    <row r="64" spans="1:22" ht="27.75" customHeight="1">
      <c r="A64" s="961"/>
      <c r="B64" s="961"/>
      <c r="C64" s="961"/>
      <c r="D64" s="1019"/>
      <c r="E64" s="961"/>
      <c r="F64" s="1080"/>
      <c r="G64" s="1080"/>
      <c r="H64" s="950"/>
      <c r="I64" s="961"/>
      <c r="J64" s="969"/>
      <c r="K64" s="1020"/>
      <c r="L64" s="948"/>
      <c r="M64" s="950"/>
      <c r="N64" s="152" t="s">
        <v>2202</v>
      </c>
      <c r="O64" s="152" t="s">
        <v>1117</v>
      </c>
      <c r="P64" s="152" t="s">
        <v>1121</v>
      </c>
      <c r="Q64" s="147" t="s">
        <v>555</v>
      </c>
      <c r="R64" s="129">
        <v>1</v>
      </c>
      <c r="S64" s="153">
        <v>1304.16</v>
      </c>
      <c r="T64" s="501">
        <v>6885.14</v>
      </c>
      <c r="U64" s="922"/>
      <c r="V64" s="924"/>
    </row>
    <row r="65" spans="1:22" ht="33" customHeight="1">
      <c r="A65" s="47"/>
      <c r="B65" s="47"/>
      <c r="C65" s="47"/>
      <c r="D65" s="60"/>
      <c r="E65" s="47"/>
      <c r="F65" s="61"/>
      <c r="G65" s="61"/>
      <c r="H65" s="52"/>
      <c r="I65" s="47"/>
      <c r="J65" s="47"/>
      <c r="K65" s="62"/>
      <c r="L65" s="50"/>
      <c r="M65" s="52"/>
      <c r="N65" s="47"/>
      <c r="O65" s="47"/>
      <c r="P65" s="47"/>
      <c r="Q65" s="62"/>
      <c r="R65" s="50"/>
      <c r="S65" s="52"/>
      <c r="T65" s="52"/>
      <c r="U65" s="79"/>
      <c r="V65" s="80"/>
    </row>
    <row r="66" spans="5:21" ht="69" customHeight="1" thickBot="1">
      <c r="E66"/>
      <c r="K66" s="8"/>
      <c r="L66" s="27"/>
      <c r="M66"/>
      <c r="O66"/>
      <c r="Q66" s="9"/>
      <c r="U66" s="55" t="s">
        <v>844</v>
      </c>
    </row>
    <row r="67" spans="1:22" ht="147.75" customHeight="1" thickBot="1">
      <c r="A67" s="891" t="s">
        <v>1311</v>
      </c>
      <c r="B67" s="891"/>
      <c r="C67" s="181" t="s">
        <v>1309</v>
      </c>
      <c r="D67" s="179" t="s">
        <v>1307</v>
      </c>
      <c r="E67" s="180" t="s">
        <v>1308</v>
      </c>
      <c r="F67" s="319" t="s">
        <v>1310</v>
      </c>
      <c r="G67" s="320" t="s">
        <v>1799</v>
      </c>
      <c r="H67" s="792" t="s">
        <v>1895</v>
      </c>
      <c r="J67" s="12" t="s">
        <v>838</v>
      </c>
      <c r="K67" s="12"/>
      <c r="L67" s="43">
        <f>SUM(L5:L64)</f>
        <v>16</v>
      </c>
      <c r="M67" s="13">
        <f>SUM(M5:M64)</f>
        <v>5918590.829999999</v>
      </c>
      <c r="N67" s="39"/>
      <c r="O67" s="12" t="s">
        <v>837</v>
      </c>
      <c r="P67" s="12"/>
      <c r="Q67" s="12"/>
      <c r="R67" s="43">
        <f>SUM(R5:R64)</f>
        <v>52</v>
      </c>
      <c r="S67" s="13">
        <f>SUM(S5:S64)</f>
        <v>896383.9900000002</v>
      </c>
      <c r="T67" s="13"/>
      <c r="U67" s="46">
        <f>SUM(U5:U64)</f>
        <v>89</v>
      </c>
      <c r="V67" s="38">
        <f>SUM(V5:V64)</f>
        <v>5520839.760000001</v>
      </c>
    </row>
    <row r="72" spans="17:18" ht="16.5" hidden="1">
      <c r="Q72" s="119" t="s">
        <v>1149</v>
      </c>
      <c r="R72" s="120" t="s">
        <v>1150</v>
      </c>
    </row>
    <row r="73" spans="16:18" ht="18.75" hidden="1">
      <c r="P73" s="121" t="s">
        <v>1138</v>
      </c>
      <c r="Q73" s="122">
        <f>SUMIF($P$5:$P$64,"Mehedinti",$S$5:$S$64)</f>
        <v>0</v>
      </c>
      <c r="R73" s="123">
        <f>Q73*100/13</f>
        <v>0</v>
      </c>
    </row>
    <row r="74" spans="16:18" ht="18.75" hidden="1">
      <c r="P74" s="121" t="s">
        <v>1125</v>
      </c>
      <c r="Q74" s="122">
        <f>SUMIF($P$5:$P$64,"Dolj",$S$5:$S$64)</f>
        <v>118402.57999999999</v>
      </c>
      <c r="R74" s="123">
        <f>Q74*100/13</f>
        <v>910789.0769230768</v>
      </c>
    </row>
    <row r="75" spans="16:18" ht="18.75" hidden="1">
      <c r="P75" s="121" t="s">
        <v>1131</v>
      </c>
      <c r="Q75" s="122">
        <f>SUMIF($P$5:$P$64,"Olt",$S$5:$S$64)</f>
        <v>6154</v>
      </c>
      <c r="R75" s="123">
        <f aca="true" t="shared" si="0" ref="R75:R95">Q75*100/13</f>
        <v>47338.46153846154</v>
      </c>
    </row>
    <row r="76" spans="16:18" ht="18.75" hidden="1">
      <c r="P76" s="121" t="s">
        <v>1132</v>
      </c>
      <c r="Q76" s="122">
        <f>SUMIF($P$5:$P$64,"Teleorman",$S$5:$S$64)</f>
        <v>0</v>
      </c>
      <c r="R76" s="123">
        <f t="shared" si="0"/>
        <v>0</v>
      </c>
    </row>
    <row r="77" spans="16:18" ht="18.75" hidden="1">
      <c r="P77" s="121" t="s">
        <v>1122</v>
      </c>
      <c r="Q77" s="122">
        <f>SUMIF($P$5:$P$64,"Giurgiu",$S$5:$S$64)</f>
        <v>160127.21000000002</v>
      </c>
      <c r="R77" s="123">
        <f t="shared" si="0"/>
        <v>1231747.7692307695</v>
      </c>
    </row>
    <row r="78" spans="16:18" ht="18.75" hidden="1">
      <c r="P78" s="121" t="s">
        <v>1120</v>
      </c>
      <c r="Q78" s="122">
        <f>SUMIF($P$5:$P$64,"Calarasi",$S$5:$S$64)</f>
        <v>2492.3</v>
      </c>
      <c r="R78" s="123">
        <f t="shared" si="0"/>
        <v>19171.538461538465</v>
      </c>
    </row>
    <row r="79" spans="16:18" ht="18.75" hidden="1">
      <c r="P79" s="121" t="s">
        <v>1121</v>
      </c>
      <c r="Q79" s="122">
        <f>SUMIF($P$5:$P$64,"Constanta",$S$5:$S$64)</f>
        <v>43145.130000000005</v>
      </c>
      <c r="R79" s="123">
        <f t="shared" si="0"/>
        <v>331885.6153846154</v>
      </c>
    </row>
    <row r="80" spans="16:18" ht="18.75" hidden="1">
      <c r="P80" s="121" t="s">
        <v>1128</v>
      </c>
      <c r="Q80" s="122">
        <f>SUMIF($P$5:$P$64,"Dobrich",$S$5:$S$64)</f>
        <v>123813.29</v>
      </c>
      <c r="R80" s="123">
        <f t="shared" si="0"/>
        <v>952409.9230769231</v>
      </c>
    </row>
    <row r="81" spans="16:18" ht="18.75" hidden="1">
      <c r="P81" s="121" t="s">
        <v>1130</v>
      </c>
      <c r="Q81" s="122">
        <f>SUMIF($P$5:$P$64,"Silistra",$S$5:$S$64)</f>
        <v>14605.73</v>
      </c>
      <c r="R81" s="123">
        <f t="shared" si="0"/>
        <v>112351.76923076923</v>
      </c>
    </row>
    <row r="82" spans="16:18" ht="18.75" hidden="1">
      <c r="P82" s="121" t="s">
        <v>1141</v>
      </c>
      <c r="Q82" s="122">
        <f>SUMIF($P$5:$P$64,"Razgrad",$S$5:$S$64)</f>
        <v>0</v>
      </c>
      <c r="R82" s="123">
        <f t="shared" si="0"/>
        <v>0</v>
      </c>
    </row>
    <row r="83" spans="16:18" ht="18.75" hidden="1">
      <c r="P83" s="121" t="s">
        <v>1123</v>
      </c>
      <c r="Q83" s="122">
        <f>SUMIF($P$5:$P$64,"Ruse",$S$5:$S$64)</f>
        <v>203403.37000000002</v>
      </c>
      <c r="R83" s="123">
        <f t="shared" si="0"/>
        <v>1564641.307692308</v>
      </c>
    </row>
    <row r="84" spans="16:18" ht="18.75" hidden="1">
      <c r="P84" s="121" t="s">
        <v>1129</v>
      </c>
      <c r="Q84" s="122">
        <f>SUMIF($P$5:$P$64,"Veliko Tarnovo",$S$5:$S$64)</f>
        <v>68465.94</v>
      </c>
      <c r="R84" s="123">
        <f t="shared" si="0"/>
        <v>526661.0769230769</v>
      </c>
    </row>
    <row r="85" spans="16:18" ht="18.75" hidden="1">
      <c r="P85" s="121" t="s">
        <v>1124</v>
      </c>
      <c r="Q85" s="122">
        <f>SUMIF($P$5:$P$64,"Pleven",$S$5:$S$64)</f>
        <v>49754.770000000004</v>
      </c>
      <c r="R85" s="123">
        <f t="shared" si="0"/>
        <v>382729</v>
      </c>
    </row>
    <row r="86" spans="16:18" ht="18.75" hidden="1">
      <c r="P86" s="121" t="s">
        <v>1133</v>
      </c>
      <c r="Q86" s="122">
        <f>SUMIF($P$5:$P$64,"Vratsa",$S$5:$S$64)</f>
        <v>0</v>
      </c>
      <c r="R86" s="123">
        <f t="shared" si="0"/>
        <v>0</v>
      </c>
    </row>
    <row r="87" spans="16:18" ht="18.75" hidden="1">
      <c r="P87" s="121" t="s">
        <v>1126</v>
      </c>
      <c r="Q87" s="122">
        <f>SUMIF($P$5:$P$64,"Montana",$S$5:$S$64)</f>
        <v>34659.04</v>
      </c>
      <c r="R87" s="123">
        <f t="shared" si="0"/>
        <v>266608</v>
      </c>
    </row>
    <row r="88" spans="16:18" ht="18.75" hidden="1">
      <c r="P88" s="121" t="s">
        <v>1127</v>
      </c>
      <c r="Q88" s="122">
        <f>SUMIF($P$5:$P$64,"Vidin",$S$5:$S$64)</f>
        <v>71360.63</v>
      </c>
      <c r="R88" s="123">
        <f t="shared" si="0"/>
        <v>548927.9230769231</v>
      </c>
    </row>
    <row r="89" spans="16:18" ht="18.75" hidden="1">
      <c r="P89" s="121" t="s">
        <v>1135</v>
      </c>
      <c r="Q89" s="122">
        <f>SUMIF($P$5:$P$64,"Sofia",$S$5:$S$64)</f>
        <v>0</v>
      </c>
      <c r="R89" s="123">
        <f t="shared" si="0"/>
        <v>0</v>
      </c>
    </row>
    <row r="90" spans="16:18" ht="18.75" hidden="1">
      <c r="P90" s="121" t="s">
        <v>1134</v>
      </c>
      <c r="Q90" s="122">
        <f>SUMIF($P$5:$P$64,"Bucuresti",$S$5:$S$64)</f>
        <v>0</v>
      </c>
      <c r="R90" s="123">
        <f t="shared" si="0"/>
        <v>0</v>
      </c>
    </row>
    <row r="91" spans="16:18" ht="18.75" hidden="1">
      <c r="P91" s="121" t="s">
        <v>1136</v>
      </c>
      <c r="Q91" s="122">
        <f>SUMIF($P$5:$P$64,"Varna",$S$5:$S$64)</f>
        <v>0</v>
      </c>
      <c r="R91" s="123">
        <f t="shared" si="0"/>
        <v>0</v>
      </c>
    </row>
    <row r="92" spans="16:18" ht="18.75" hidden="1">
      <c r="P92" s="121" t="s">
        <v>1143</v>
      </c>
      <c r="Q92" s="122">
        <f>SUMIF($P$5:$P$64,"Arges",$S$5:$S$64)</f>
        <v>0</v>
      </c>
      <c r="R92" s="123">
        <f t="shared" si="0"/>
        <v>0</v>
      </c>
    </row>
    <row r="93" spans="16:18" ht="18.75" hidden="1">
      <c r="P93" s="121" t="s">
        <v>1147</v>
      </c>
      <c r="Q93" s="122">
        <f>SUMIF($P$5:$P$64,"Tulcea",$S$5:$S$64)</f>
        <v>0</v>
      </c>
      <c r="R93" s="123">
        <f t="shared" si="0"/>
        <v>0</v>
      </c>
    </row>
    <row r="94" spans="16:18" ht="18.75" hidden="1">
      <c r="P94" s="121" t="s">
        <v>1148</v>
      </c>
      <c r="Q94" s="122">
        <f>SUMIF($P$5:$P$64,"Burgas",$S$5:$S$64)</f>
        <v>0</v>
      </c>
      <c r="R94" s="123">
        <f t="shared" si="0"/>
        <v>0</v>
      </c>
    </row>
    <row r="95" spans="16:18" ht="18.75" hidden="1">
      <c r="P95" s="121" t="s">
        <v>1137</v>
      </c>
      <c r="Q95" s="122">
        <f>SUMIF($P$5:$P$64,"Ilfov",$S$5:$S$64)</f>
        <v>0</v>
      </c>
      <c r="R95" s="123">
        <f t="shared" si="0"/>
        <v>0</v>
      </c>
    </row>
    <row r="96" spans="17:18" ht="16.5" hidden="1">
      <c r="Q96" s="27">
        <f>SUM(Q73:Q95)</f>
        <v>896383.9900000001</v>
      </c>
      <c r="R96" s="27">
        <f>SUM(R73:R95)</f>
        <v>6895261.461538462</v>
      </c>
    </row>
  </sheetData>
  <sheetProtection/>
  <mergeCells count="294">
    <mergeCell ref="T3:T4"/>
    <mergeCell ref="A2:C2"/>
    <mergeCell ref="D2:V2"/>
    <mergeCell ref="A67:B67"/>
    <mergeCell ref="J54:J55"/>
    <mergeCell ref="J62:J64"/>
    <mergeCell ref="J27:J29"/>
    <mergeCell ref="J32:J34"/>
    <mergeCell ref="J47:J51"/>
    <mergeCell ref="J56:J59"/>
    <mergeCell ref="J60:J61"/>
    <mergeCell ref="J23:J26"/>
    <mergeCell ref="J30:J31"/>
    <mergeCell ref="J35:J39"/>
    <mergeCell ref="J40:J44"/>
    <mergeCell ref="J45:J46"/>
    <mergeCell ref="J52:J53"/>
    <mergeCell ref="J3:J4"/>
    <mergeCell ref="J5:J7"/>
    <mergeCell ref="J8:J10"/>
    <mergeCell ref="J11:J15"/>
    <mergeCell ref="J16:J20"/>
    <mergeCell ref="J21:J22"/>
    <mergeCell ref="U3:U4"/>
    <mergeCell ref="V3:V4"/>
    <mergeCell ref="M21:M22"/>
    <mergeCell ref="U5:U7"/>
    <mergeCell ref="V5:V7"/>
    <mergeCell ref="U8:U10"/>
    <mergeCell ref="R8:R10"/>
    <mergeCell ref="V8:V10"/>
    <mergeCell ref="U11:U15"/>
    <mergeCell ref="V11:V15"/>
    <mergeCell ref="K5:K7"/>
    <mergeCell ref="K8:K10"/>
    <mergeCell ref="L5:L7"/>
    <mergeCell ref="L8:L10"/>
    <mergeCell ref="S8:S10"/>
    <mergeCell ref="M11:M15"/>
    <mergeCell ref="M5:M7"/>
    <mergeCell ref="Q8:Q10"/>
    <mergeCell ref="M8:M10"/>
    <mergeCell ref="N8:N10"/>
    <mergeCell ref="L52:L53"/>
    <mergeCell ref="L54:L55"/>
    <mergeCell ref="I52:I53"/>
    <mergeCell ref="K52:K53"/>
    <mergeCell ref="N3:S3"/>
    <mergeCell ref="K3:M3"/>
    <mergeCell ref="L11:L15"/>
    <mergeCell ref="L16:L20"/>
    <mergeCell ref="M16:M20"/>
    <mergeCell ref="K11:K15"/>
    <mergeCell ref="M45:M46"/>
    <mergeCell ref="K40:K44"/>
    <mergeCell ref="M40:M44"/>
    <mergeCell ref="L40:L44"/>
    <mergeCell ref="M52:M53"/>
    <mergeCell ref="G54:G55"/>
    <mergeCell ref="H54:H55"/>
    <mergeCell ref="I54:I55"/>
    <mergeCell ref="K54:K55"/>
    <mergeCell ref="M54:M55"/>
    <mergeCell ref="K62:K64"/>
    <mergeCell ref="M62:M64"/>
    <mergeCell ref="L62:L64"/>
    <mergeCell ref="H35:H39"/>
    <mergeCell ref="I35:I39"/>
    <mergeCell ref="K45:K46"/>
    <mergeCell ref="K47:K51"/>
    <mergeCell ref="I45:I46"/>
    <mergeCell ref="K35:K39"/>
    <mergeCell ref="M47:M51"/>
    <mergeCell ref="B60:B61"/>
    <mergeCell ref="D60:D61"/>
    <mergeCell ref="F62:F64"/>
    <mergeCell ref="G62:G64"/>
    <mergeCell ref="H62:H64"/>
    <mergeCell ref="I62:I64"/>
    <mergeCell ref="B56:B59"/>
    <mergeCell ref="E56:E59"/>
    <mergeCell ref="I60:I61"/>
    <mergeCell ref="K60:K61"/>
    <mergeCell ref="A62:A64"/>
    <mergeCell ref="B62:B64"/>
    <mergeCell ref="C62:C64"/>
    <mergeCell ref="D62:D64"/>
    <mergeCell ref="E62:E64"/>
    <mergeCell ref="C60:C61"/>
    <mergeCell ref="A32:A34"/>
    <mergeCell ref="C32:C34"/>
    <mergeCell ref="D32:D34"/>
    <mergeCell ref="B32:B34"/>
    <mergeCell ref="A30:A31"/>
    <mergeCell ref="E60:E61"/>
    <mergeCell ref="A60:A61"/>
    <mergeCell ref="A54:A55"/>
    <mergeCell ref="B54:B55"/>
    <mergeCell ref="A56:A59"/>
    <mergeCell ref="B30:B31"/>
    <mergeCell ref="C30:C31"/>
    <mergeCell ref="D30:D31"/>
    <mergeCell ref="A27:A29"/>
    <mergeCell ref="B27:B29"/>
    <mergeCell ref="C27:C29"/>
    <mergeCell ref="D27:D29"/>
    <mergeCell ref="G3:G4"/>
    <mergeCell ref="A5:A7"/>
    <mergeCell ref="C5:C7"/>
    <mergeCell ref="B5:B7"/>
    <mergeCell ref="D5:D7"/>
    <mergeCell ref="E5:E7"/>
    <mergeCell ref="A3:A4"/>
    <mergeCell ref="B3:B4"/>
    <mergeCell ref="C3:C4"/>
    <mergeCell ref="D3:D4"/>
    <mergeCell ref="C8:C10"/>
    <mergeCell ref="D8:D10"/>
    <mergeCell ref="A16:A20"/>
    <mergeCell ref="D16:D20"/>
    <mergeCell ref="A8:A10"/>
    <mergeCell ref="A11:A15"/>
    <mergeCell ref="B8:B10"/>
    <mergeCell ref="D11:D15"/>
    <mergeCell ref="A21:A22"/>
    <mergeCell ref="A23:A26"/>
    <mergeCell ref="H23:H26"/>
    <mergeCell ref="B23:B26"/>
    <mergeCell ref="H8:H10"/>
    <mergeCell ref="H11:H15"/>
    <mergeCell ref="H16:H20"/>
    <mergeCell ref="E11:E15"/>
    <mergeCell ref="B11:B15"/>
    <mergeCell ref="E23:E26"/>
    <mergeCell ref="H21:H22"/>
    <mergeCell ref="C21:C22"/>
    <mergeCell ref="G16:G20"/>
    <mergeCell ref="F21:F22"/>
    <mergeCell ref="C11:C15"/>
    <mergeCell ref="E21:E22"/>
    <mergeCell ref="F23:F26"/>
    <mergeCell ref="C16:C20"/>
    <mergeCell ref="F16:F20"/>
    <mergeCell ref="C23:C26"/>
    <mergeCell ref="B21:B22"/>
    <mergeCell ref="D21:D22"/>
    <mergeCell ref="B16:B20"/>
    <mergeCell ref="E16:E20"/>
    <mergeCell ref="I3:I4"/>
    <mergeCell ref="E3:E4"/>
    <mergeCell ref="F8:F10"/>
    <mergeCell ref="I8:I10"/>
    <mergeCell ref="H5:H7"/>
    <mergeCell ref="I5:I7"/>
    <mergeCell ref="F3:F4"/>
    <mergeCell ref="E8:E10"/>
    <mergeCell ref="H3:H4"/>
    <mergeCell ref="F5:F7"/>
    <mergeCell ref="G5:G7"/>
    <mergeCell ref="G8:G10"/>
    <mergeCell ref="F11:F15"/>
    <mergeCell ref="G11:G15"/>
    <mergeCell ref="I32:I34"/>
    <mergeCell ref="I16:I20"/>
    <mergeCell ref="I27:I29"/>
    <mergeCell ref="I30:I31"/>
    <mergeCell ref="I23:I26"/>
    <mergeCell ref="I11:I15"/>
    <mergeCell ref="G52:G53"/>
    <mergeCell ref="H52:H53"/>
    <mergeCell ref="G32:G34"/>
    <mergeCell ref="H40:H44"/>
    <mergeCell ref="G35:G39"/>
    <mergeCell ref="K16:K20"/>
    <mergeCell ref="G23:G26"/>
    <mergeCell ref="G45:G46"/>
    <mergeCell ref="H32:H34"/>
    <mergeCell ref="G21:G22"/>
    <mergeCell ref="D35:D39"/>
    <mergeCell ref="F35:F39"/>
    <mergeCell ref="G40:G44"/>
    <mergeCell ref="K23:K26"/>
    <mergeCell ref="I21:I22"/>
    <mergeCell ref="K30:K31"/>
    <mergeCell ref="K21:K22"/>
    <mergeCell ref="K32:K34"/>
    <mergeCell ref="D23:D26"/>
    <mergeCell ref="E32:E34"/>
    <mergeCell ref="G56:G59"/>
    <mergeCell ref="L56:L59"/>
    <mergeCell ref="B47:B51"/>
    <mergeCell ref="G47:G51"/>
    <mergeCell ref="F47:F51"/>
    <mergeCell ref="E47:E51"/>
    <mergeCell ref="C56:C59"/>
    <mergeCell ref="D56:D59"/>
    <mergeCell ref="F54:F55"/>
    <mergeCell ref="C54:C55"/>
    <mergeCell ref="F56:F59"/>
    <mergeCell ref="M60:M61"/>
    <mergeCell ref="F60:F61"/>
    <mergeCell ref="G60:G61"/>
    <mergeCell ref="H60:H61"/>
    <mergeCell ref="L60:L61"/>
    <mergeCell ref="I56:I59"/>
    <mergeCell ref="H56:H59"/>
    <mergeCell ref="K56:K59"/>
    <mergeCell ref="M56:M59"/>
    <mergeCell ref="A35:A39"/>
    <mergeCell ref="A45:A46"/>
    <mergeCell ref="B45:B46"/>
    <mergeCell ref="F32:F34"/>
    <mergeCell ref="A40:A44"/>
    <mergeCell ref="B40:B44"/>
    <mergeCell ref="C35:C39"/>
    <mergeCell ref="B35:B39"/>
    <mergeCell ref="E35:E39"/>
    <mergeCell ref="C40:C44"/>
    <mergeCell ref="A52:A53"/>
    <mergeCell ref="B52:B53"/>
    <mergeCell ref="D45:D46"/>
    <mergeCell ref="C52:C53"/>
    <mergeCell ref="D52:D53"/>
    <mergeCell ref="A47:A51"/>
    <mergeCell ref="C47:C51"/>
    <mergeCell ref="D47:D51"/>
    <mergeCell ref="C45:C46"/>
    <mergeCell ref="D54:D55"/>
    <mergeCell ref="F52:F53"/>
    <mergeCell ref="D40:D44"/>
    <mergeCell ref="E40:E44"/>
    <mergeCell ref="E45:E46"/>
    <mergeCell ref="E54:E55"/>
    <mergeCell ref="E52:E53"/>
    <mergeCell ref="F45:F46"/>
    <mergeCell ref="F40:F44"/>
    <mergeCell ref="L45:L46"/>
    <mergeCell ref="L47:L51"/>
    <mergeCell ref="H47:H51"/>
    <mergeCell ref="H45:H46"/>
    <mergeCell ref="I47:I51"/>
    <mergeCell ref="I40:I44"/>
    <mergeCell ref="F27:F29"/>
    <mergeCell ref="G27:G29"/>
    <mergeCell ref="E30:E31"/>
    <mergeCell ref="F30:F31"/>
    <mergeCell ref="H27:H29"/>
    <mergeCell ref="G30:G31"/>
    <mergeCell ref="H30:H31"/>
    <mergeCell ref="E27:E29"/>
    <mergeCell ref="L21:L22"/>
    <mergeCell ref="L23:L26"/>
    <mergeCell ref="U23:U26"/>
    <mergeCell ref="V23:V26"/>
    <mergeCell ref="M35:M39"/>
    <mergeCell ref="L32:L34"/>
    <mergeCell ref="L35:L39"/>
    <mergeCell ref="L27:L29"/>
    <mergeCell ref="L30:L31"/>
    <mergeCell ref="M23:M26"/>
    <mergeCell ref="M32:M34"/>
    <mergeCell ref="M27:M29"/>
    <mergeCell ref="K27:K29"/>
    <mergeCell ref="M30:M31"/>
    <mergeCell ref="V30:V31"/>
    <mergeCell ref="U32:U34"/>
    <mergeCell ref="V32:V34"/>
    <mergeCell ref="U27:U29"/>
    <mergeCell ref="V27:V29"/>
    <mergeCell ref="U62:U64"/>
    <mergeCell ref="V62:V64"/>
    <mergeCell ref="U54:U55"/>
    <mergeCell ref="V54:V55"/>
    <mergeCell ref="U56:U59"/>
    <mergeCell ref="V56:V59"/>
    <mergeCell ref="O8:O10"/>
    <mergeCell ref="P8:P10"/>
    <mergeCell ref="U35:U39"/>
    <mergeCell ref="V35:V39"/>
    <mergeCell ref="V45:V46"/>
    <mergeCell ref="V16:V20"/>
    <mergeCell ref="U21:U22"/>
    <mergeCell ref="V21:V22"/>
    <mergeCell ref="U30:U31"/>
    <mergeCell ref="U52:U53"/>
    <mergeCell ref="V52:V53"/>
    <mergeCell ref="U47:U51"/>
    <mergeCell ref="V47:V51"/>
    <mergeCell ref="U16:U20"/>
    <mergeCell ref="U60:U61"/>
    <mergeCell ref="V60:V61"/>
    <mergeCell ref="U45:U46"/>
    <mergeCell ref="U40:U44"/>
    <mergeCell ref="V40:V44"/>
  </mergeCells>
  <dataValidations count="1">
    <dataValidation showInputMessage="1" showErrorMessage="1" sqref="V32"/>
  </dataValidations>
  <printOptions/>
  <pageMargins left="0.4724409448818898" right="0.35433070866141736" top="0.984251968503937" bottom="0.984251968503937" header="0.5118110236220472" footer="0.5118110236220472"/>
  <pageSetup horizontalDpi="600" verticalDpi="600" orientation="landscape" paperSize="9" scale="35" r:id="rId1"/>
  <rowBreaks count="3" manualBreakCount="3">
    <brk id="22" max="255" man="1"/>
    <brk id="39" max="255" man="1"/>
    <brk id="55" max="255" man="1"/>
  </rowBreaks>
</worksheet>
</file>

<file path=xl/worksheets/sheet3.xml><?xml version="1.0" encoding="utf-8"?>
<worksheet xmlns="http://schemas.openxmlformats.org/spreadsheetml/2006/main" xmlns:r="http://schemas.openxmlformats.org/officeDocument/2006/relationships">
  <dimension ref="A1:Z88"/>
  <sheetViews>
    <sheetView view="pageBreakPreview" zoomScale="60" zoomScaleNormal="70"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2.75"/>
  <cols>
    <col min="1" max="1" width="9.421875" style="0" customWidth="1"/>
    <col min="2" max="2" width="7.7109375" style="0" customWidth="1"/>
    <col min="3" max="3" width="36.421875" style="0" customWidth="1"/>
    <col min="4" max="4" width="46.140625" style="0" customWidth="1"/>
    <col min="5" max="5" width="20.00390625" style="1" customWidth="1"/>
    <col min="6" max="6" width="12.7109375" style="0" customWidth="1"/>
    <col min="7" max="7" width="12.421875" style="0" customWidth="1"/>
    <col min="8" max="9" width="15.57421875" style="360" customWidth="1"/>
    <col min="10" max="10" width="23.421875" style="0" customWidth="1"/>
    <col min="11" max="11" width="11.00390625" style="0" customWidth="1"/>
    <col min="12" max="12" width="20.00390625" style="0" customWidth="1"/>
    <col min="13" max="13" width="13.28125" style="8" customWidth="1"/>
    <col min="14" max="16" width="17.00390625" style="27" customWidth="1"/>
    <col min="17" max="17" width="17.140625" style="0" customWidth="1"/>
    <col min="18" max="18" width="10.28125" style="9" customWidth="1"/>
    <col min="19" max="19" width="15.57421875" style="9" customWidth="1"/>
    <col min="20" max="20" width="19.140625" style="0" customWidth="1"/>
    <col min="21" max="21" width="17.28125" style="44" customWidth="1"/>
    <col min="22" max="24" width="17.140625" style="27" customWidth="1"/>
    <col min="25" max="25" width="13.8515625" style="77" customWidth="1"/>
    <col min="26" max="26" width="17.7109375" style="78" customWidth="1"/>
  </cols>
  <sheetData>
    <row r="1" spans="1:26" ht="46.5">
      <c r="A1" s="910" t="s">
        <v>2335</v>
      </c>
      <c r="B1" s="910"/>
      <c r="C1" s="910"/>
      <c r="D1" s="911" t="s">
        <v>1300</v>
      </c>
      <c r="E1" s="911"/>
      <c r="F1" s="911"/>
      <c r="G1" s="911"/>
      <c r="H1" s="911"/>
      <c r="I1" s="911"/>
      <c r="J1" s="911"/>
      <c r="K1" s="911"/>
      <c r="L1" s="911"/>
      <c r="M1" s="911"/>
      <c r="N1" s="911"/>
      <c r="O1" s="911"/>
      <c r="P1" s="911"/>
      <c r="Q1" s="911"/>
      <c r="R1" s="911"/>
      <c r="S1" s="911"/>
      <c r="T1" s="911"/>
      <c r="U1" s="911"/>
      <c r="V1" s="911"/>
      <c r="W1" s="911"/>
      <c r="X1" s="911"/>
      <c r="Y1" s="911"/>
      <c r="Z1" s="911"/>
    </row>
    <row r="2" spans="1:26" ht="36" customHeight="1">
      <c r="A2" s="883" t="s">
        <v>777</v>
      </c>
      <c r="B2" s="883" t="s">
        <v>492</v>
      </c>
      <c r="C2" s="883" t="s">
        <v>761</v>
      </c>
      <c r="D2" s="883" t="s">
        <v>776</v>
      </c>
      <c r="E2" s="883" t="s">
        <v>762</v>
      </c>
      <c r="F2" s="883" t="s">
        <v>763</v>
      </c>
      <c r="G2" s="883" t="s">
        <v>764</v>
      </c>
      <c r="H2" s="1046" t="s">
        <v>409</v>
      </c>
      <c r="I2" s="1165" t="s">
        <v>2204</v>
      </c>
      <c r="J2" s="883" t="s">
        <v>500</v>
      </c>
      <c r="K2" s="894" t="s">
        <v>1116</v>
      </c>
      <c r="L2" s="880" t="s">
        <v>501</v>
      </c>
      <c r="M2" s="881"/>
      <c r="N2" s="881"/>
      <c r="O2" s="881"/>
      <c r="P2" s="882"/>
      <c r="Q2" s="1162" t="s">
        <v>502</v>
      </c>
      <c r="R2" s="1163"/>
      <c r="S2" s="1163"/>
      <c r="T2" s="1163"/>
      <c r="U2" s="1163"/>
      <c r="V2" s="1163"/>
      <c r="W2" s="1164"/>
      <c r="X2" s="1160" t="s">
        <v>2201</v>
      </c>
      <c r="Y2" s="1092" t="s">
        <v>679</v>
      </c>
      <c r="Z2" s="1093" t="s">
        <v>680</v>
      </c>
    </row>
    <row r="3" spans="1:26" s="2" customFormat="1" ht="54.75" customHeight="1">
      <c r="A3" s="883"/>
      <c r="B3" s="883"/>
      <c r="C3" s="883"/>
      <c r="D3" s="883"/>
      <c r="E3" s="883"/>
      <c r="F3" s="883"/>
      <c r="G3" s="883"/>
      <c r="H3" s="1046"/>
      <c r="I3" s="1166"/>
      <c r="J3" s="883"/>
      <c r="K3" s="895"/>
      <c r="L3" s="10" t="s">
        <v>503</v>
      </c>
      <c r="M3" s="40" t="s">
        <v>834</v>
      </c>
      <c r="N3" s="26" t="s">
        <v>504</v>
      </c>
      <c r="O3" s="623" t="s">
        <v>2205</v>
      </c>
      <c r="P3" s="623" t="s">
        <v>2206</v>
      </c>
      <c r="Q3" s="10" t="s">
        <v>505</v>
      </c>
      <c r="R3" s="10" t="s">
        <v>1116</v>
      </c>
      <c r="S3" s="10" t="s">
        <v>1118</v>
      </c>
      <c r="T3" s="10" t="s">
        <v>503</v>
      </c>
      <c r="U3" s="40" t="s">
        <v>836</v>
      </c>
      <c r="V3" s="26" t="s">
        <v>506</v>
      </c>
      <c r="W3" s="623" t="s">
        <v>2207</v>
      </c>
      <c r="X3" s="1161"/>
      <c r="Y3" s="1092"/>
      <c r="Z3" s="1093"/>
    </row>
    <row r="4" spans="1:26" s="2" customFormat="1" ht="54.75" customHeight="1">
      <c r="A4" s="967" t="s">
        <v>861</v>
      </c>
      <c r="B4" s="967">
        <v>66</v>
      </c>
      <c r="C4" s="967" t="s">
        <v>862</v>
      </c>
      <c r="D4" s="967" t="s">
        <v>903</v>
      </c>
      <c r="E4" s="967" t="s">
        <v>1167</v>
      </c>
      <c r="F4" s="976" t="s">
        <v>954</v>
      </c>
      <c r="G4" s="976" t="s">
        <v>1809</v>
      </c>
      <c r="H4" s="1009">
        <v>586755</v>
      </c>
      <c r="I4" s="1009"/>
      <c r="J4" s="967" t="s">
        <v>479</v>
      </c>
      <c r="K4" s="967" t="s">
        <v>1117</v>
      </c>
      <c r="L4" s="967" t="s">
        <v>1976</v>
      </c>
      <c r="M4" s="947">
        <v>1</v>
      </c>
      <c r="N4" s="1081">
        <v>495573.27</v>
      </c>
      <c r="O4" s="540"/>
      <c r="P4" s="540"/>
      <c r="Q4" s="198" t="s">
        <v>23</v>
      </c>
      <c r="R4" s="198" t="s">
        <v>1119</v>
      </c>
      <c r="S4" s="198" t="s">
        <v>1124</v>
      </c>
      <c r="T4" s="198" t="s">
        <v>734</v>
      </c>
      <c r="U4" s="203">
        <v>1</v>
      </c>
      <c r="V4" s="199">
        <v>2457</v>
      </c>
      <c r="W4" s="540"/>
      <c r="X4" s="503"/>
      <c r="Y4" s="921">
        <v>6</v>
      </c>
      <c r="Z4" s="923">
        <v>87023.48</v>
      </c>
    </row>
    <row r="5" spans="1:26" s="3" customFormat="1" ht="46.5" customHeight="1">
      <c r="A5" s="969"/>
      <c r="B5" s="969"/>
      <c r="C5" s="969"/>
      <c r="D5" s="969"/>
      <c r="E5" s="1135"/>
      <c r="F5" s="1136"/>
      <c r="G5" s="1136"/>
      <c r="H5" s="933"/>
      <c r="I5" s="1010"/>
      <c r="J5" s="969"/>
      <c r="K5" s="969"/>
      <c r="L5" s="969"/>
      <c r="M5" s="948"/>
      <c r="N5" s="1116"/>
      <c r="O5" s="547"/>
      <c r="P5" s="547"/>
      <c r="Q5" s="198" t="s">
        <v>479</v>
      </c>
      <c r="R5" s="198" t="s">
        <v>1117</v>
      </c>
      <c r="S5" s="198" t="s">
        <v>1132</v>
      </c>
      <c r="T5" s="198" t="s">
        <v>560</v>
      </c>
      <c r="U5" s="203">
        <v>1</v>
      </c>
      <c r="V5" s="199">
        <v>73821.15</v>
      </c>
      <c r="W5" s="547"/>
      <c r="X5" s="511"/>
      <c r="Y5" s="922"/>
      <c r="Z5" s="924"/>
    </row>
    <row r="6" spans="1:26" s="3" customFormat="1" ht="99">
      <c r="A6" s="981" t="s">
        <v>863</v>
      </c>
      <c r="B6" s="981">
        <v>676</v>
      </c>
      <c r="C6" s="1130" t="s">
        <v>864</v>
      </c>
      <c r="D6" s="1130" t="s">
        <v>904</v>
      </c>
      <c r="E6" s="1023" t="s">
        <v>1167</v>
      </c>
      <c r="F6" s="990" t="s">
        <v>147</v>
      </c>
      <c r="G6" s="1137" t="s">
        <v>152</v>
      </c>
      <c r="H6" s="940">
        <v>680154.9</v>
      </c>
      <c r="I6" s="1009"/>
      <c r="J6" s="967" t="s">
        <v>24</v>
      </c>
      <c r="K6" s="967" t="s">
        <v>1117</v>
      </c>
      <c r="L6" s="992" t="s">
        <v>155</v>
      </c>
      <c r="M6" s="952">
        <v>1</v>
      </c>
      <c r="N6" s="940">
        <v>574458.83</v>
      </c>
      <c r="O6" s="538"/>
      <c r="P6" s="538"/>
      <c r="Q6" s="342" t="s">
        <v>24</v>
      </c>
      <c r="R6" s="342" t="s">
        <v>1117</v>
      </c>
      <c r="S6" s="342" t="s">
        <v>1131</v>
      </c>
      <c r="T6" s="340" t="s">
        <v>156</v>
      </c>
      <c r="U6" s="344">
        <v>1</v>
      </c>
      <c r="V6" s="341">
        <v>68549.42</v>
      </c>
      <c r="W6" s="542"/>
      <c r="X6" s="505"/>
      <c r="Y6" s="915">
        <v>9</v>
      </c>
      <c r="Z6" s="917">
        <v>283986.96</v>
      </c>
    </row>
    <row r="7" spans="1:26" s="3" customFormat="1" ht="82.5">
      <c r="A7" s="982"/>
      <c r="B7" s="982"/>
      <c r="C7" s="1131"/>
      <c r="D7" s="1131"/>
      <c r="E7" s="1023"/>
      <c r="F7" s="990"/>
      <c r="G7" s="1137"/>
      <c r="H7" s="940"/>
      <c r="I7" s="933"/>
      <c r="J7" s="968"/>
      <c r="K7" s="968"/>
      <c r="L7" s="992"/>
      <c r="M7" s="953"/>
      <c r="N7" s="940"/>
      <c r="O7" s="538"/>
      <c r="P7" s="538"/>
      <c r="Q7" s="346" t="s">
        <v>25</v>
      </c>
      <c r="R7" s="342" t="s">
        <v>1119</v>
      </c>
      <c r="S7" s="342" t="s">
        <v>1124</v>
      </c>
      <c r="T7" s="342" t="s">
        <v>196</v>
      </c>
      <c r="U7" s="344">
        <v>1</v>
      </c>
      <c r="V7" s="341">
        <v>9335.18</v>
      </c>
      <c r="W7" s="543"/>
      <c r="X7" s="506"/>
      <c r="Y7" s="919"/>
      <c r="Z7" s="920"/>
    </row>
    <row r="8" spans="1:26" s="3" customFormat="1" ht="49.5">
      <c r="A8" s="983"/>
      <c r="B8" s="983"/>
      <c r="C8" s="1132"/>
      <c r="D8" s="1132"/>
      <c r="E8" s="1023"/>
      <c r="F8" s="990"/>
      <c r="G8" s="1137"/>
      <c r="H8" s="940"/>
      <c r="I8" s="1010"/>
      <c r="J8" s="969"/>
      <c r="K8" s="969"/>
      <c r="L8" s="992"/>
      <c r="M8" s="954"/>
      <c r="N8" s="940"/>
      <c r="O8" s="538"/>
      <c r="P8" s="538"/>
      <c r="Q8" s="346" t="s">
        <v>26</v>
      </c>
      <c r="R8" s="342" t="s">
        <v>1119</v>
      </c>
      <c r="S8" s="342" t="s">
        <v>1129</v>
      </c>
      <c r="T8" s="342" t="s">
        <v>197</v>
      </c>
      <c r="U8" s="344">
        <v>1</v>
      </c>
      <c r="V8" s="341">
        <v>10127.45</v>
      </c>
      <c r="W8" s="544"/>
      <c r="X8" s="507"/>
      <c r="Y8" s="916"/>
      <c r="Z8" s="920"/>
    </row>
    <row r="9" spans="1:26" s="3" customFormat="1" ht="60.75" customHeight="1">
      <c r="A9" s="1133" t="s">
        <v>865</v>
      </c>
      <c r="B9" s="1133">
        <v>626</v>
      </c>
      <c r="C9" s="1024" t="s">
        <v>866</v>
      </c>
      <c r="D9" s="1024" t="s">
        <v>905</v>
      </c>
      <c r="E9" s="1024" t="s">
        <v>1167</v>
      </c>
      <c r="F9" s="1138" t="s">
        <v>944</v>
      </c>
      <c r="G9" s="1138" t="s">
        <v>945</v>
      </c>
      <c r="H9" s="965">
        <v>445153.87</v>
      </c>
      <c r="I9" s="1009"/>
      <c r="J9" s="961" t="s">
        <v>561</v>
      </c>
      <c r="K9" s="967" t="s">
        <v>1119</v>
      </c>
      <c r="L9" s="961" t="s">
        <v>1980</v>
      </c>
      <c r="M9" s="947">
        <v>1</v>
      </c>
      <c r="N9" s="950">
        <v>375976.96</v>
      </c>
      <c r="O9" s="536"/>
      <c r="P9" s="536"/>
      <c r="Q9" s="235" t="s">
        <v>656</v>
      </c>
      <c r="R9" s="235" t="s">
        <v>1119</v>
      </c>
      <c r="S9" s="235" t="s">
        <v>1124</v>
      </c>
      <c r="T9" s="235" t="s">
        <v>657</v>
      </c>
      <c r="U9" s="240">
        <v>1</v>
      </c>
      <c r="V9" s="234">
        <v>46471.09</v>
      </c>
      <c r="W9" s="631"/>
      <c r="X9" s="514">
        <v>320975.59</v>
      </c>
      <c r="Y9" s="1102">
        <v>7</v>
      </c>
      <c r="Z9" s="1104">
        <v>354561.38</v>
      </c>
    </row>
    <row r="10" spans="1:26" s="3" customFormat="1" ht="115.5">
      <c r="A10" s="1134"/>
      <c r="B10" s="1134"/>
      <c r="C10" s="1129"/>
      <c r="D10" s="1129"/>
      <c r="E10" s="1129"/>
      <c r="F10" s="1139"/>
      <c r="G10" s="1139"/>
      <c r="H10" s="1143"/>
      <c r="I10" s="1010"/>
      <c r="J10" s="961"/>
      <c r="K10" s="969"/>
      <c r="L10" s="961"/>
      <c r="M10" s="948"/>
      <c r="N10" s="950"/>
      <c r="O10" s="536"/>
      <c r="P10" s="536"/>
      <c r="Q10" s="239" t="s">
        <v>562</v>
      </c>
      <c r="R10" s="239" t="s">
        <v>1117</v>
      </c>
      <c r="S10" s="239" t="s">
        <v>1125</v>
      </c>
      <c r="T10" s="235" t="s">
        <v>563</v>
      </c>
      <c r="U10" s="233">
        <v>1</v>
      </c>
      <c r="V10" s="236">
        <v>11398.91</v>
      </c>
      <c r="W10" s="632"/>
      <c r="X10" s="514">
        <v>32220.02</v>
      </c>
      <c r="Y10" s="1103"/>
      <c r="Z10" s="1104"/>
    </row>
    <row r="11" spans="1:26" s="3" customFormat="1" ht="49.5">
      <c r="A11" s="987" t="s">
        <v>867</v>
      </c>
      <c r="B11" s="987">
        <v>642</v>
      </c>
      <c r="C11" s="1019" t="s">
        <v>874</v>
      </c>
      <c r="D11" s="1019" t="s">
        <v>906</v>
      </c>
      <c r="E11" s="961" t="s">
        <v>1167</v>
      </c>
      <c r="F11" s="962" t="s">
        <v>955</v>
      </c>
      <c r="G11" s="962" t="s">
        <v>956</v>
      </c>
      <c r="H11" s="940">
        <v>805438.18</v>
      </c>
      <c r="I11" s="542"/>
      <c r="J11" s="967" t="s">
        <v>564</v>
      </c>
      <c r="K11" s="967" t="s">
        <v>1117</v>
      </c>
      <c r="L11" s="967" t="s">
        <v>1981</v>
      </c>
      <c r="M11" s="947">
        <v>1</v>
      </c>
      <c r="N11" s="1081">
        <v>680273.08</v>
      </c>
      <c r="O11" s="540"/>
      <c r="P11" s="540"/>
      <c r="Q11" s="239" t="s">
        <v>27</v>
      </c>
      <c r="R11" s="239" t="s">
        <v>1119</v>
      </c>
      <c r="S11" s="239" t="s">
        <v>1133</v>
      </c>
      <c r="T11" s="235" t="s">
        <v>161</v>
      </c>
      <c r="U11" s="233">
        <v>1</v>
      </c>
      <c r="V11" s="236">
        <v>4183.39</v>
      </c>
      <c r="W11" s="543"/>
      <c r="X11" s="514">
        <v>29760.28</v>
      </c>
      <c r="Y11" s="915">
        <v>7</v>
      </c>
      <c r="Z11" s="920">
        <v>190553.22</v>
      </c>
    </row>
    <row r="12" spans="1:26" s="3" customFormat="1" ht="49.5">
      <c r="A12" s="987"/>
      <c r="B12" s="987"/>
      <c r="C12" s="1019"/>
      <c r="D12" s="1019"/>
      <c r="E12" s="961"/>
      <c r="F12" s="962"/>
      <c r="G12" s="962"/>
      <c r="H12" s="940"/>
      <c r="I12" s="543"/>
      <c r="J12" s="968"/>
      <c r="K12" s="968"/>
      <c r="L12" s="968"/>
      <c r="M12" s="949"/>
      <c r="N12" s="1087"/>
      <c r="O12" s="541"/>
      <c r="P12" s="541"/>
      <c r="Q12" s="239" t="s">
        <v>28</v>
      </c>
      <c r="R12" s="239" t="s">
        <v>1119</v>
      </c>
      <c r="S12" s="239" t="s">
        <v>1123</v>
      </c>
      <c r="T12" s="235" t="s">
        <v>162</v>
      </c>
      <c r="U12" s="233">
        <v>1</v>
      </c>
      <c r="V12" s="236">
        <v>4183.39</v>
      </c>
      <c r="W12" s="543"/>
      <c r="X12" s="514">
        <v>26619.42</v>
      </c>
      <c r="Y12" s="919"/>
      <c r="Z12" s="920"/>
    </row>
    <row r="13" spans="1:26" s="4" customFormat="1" ht="82.5">
      <c r="A13" s="987"/>
      <c r="B13" s="987"/>
      <c r="C13" s="1019"/>
      <c r="D13" s="1019"/>
      <c r="E13" s="961"/>
      <c r="F13" s="962"/>
      <c r="G13" s="962"/>
      <c r="H13" s="940"/>
      <c r="I13" s="544"/>
      <c r="J13" s="969"/>
      <c r="K13" s="969"/>
      <c r="L13" s="969"/>
      <c r="M13" s="948"/>
      <c r="N13" s="1116"/>
      <c r="O13" s="547"/>
      <c r="P13" s="547"/>
      <c r="Q13" s="239" t="s">
        <v>564</v>
      </c>
      <c r="R13" s="239" t="s">
        <v>1117</v>
      </c>
      <c r="S13" s="239" t="s">
        <v>1131</v>
      </c>
      <c r="T13" s="235" t="s">
        <v>565</v>
      </c>
      <c r="U13" s="240">
        <v>1</v>
      </c>
      <c r="V13" s="234">
        <v>96340.19</v>
      </c>
      <c r="W13" s="544"/>
      <c r="X13" s="514">
        <v>77414.9</v>
      </c>
      <c r="Y13" s="916"/>
      <c r="Z13" s="918"/>
    </row>
    <row r="14" spans="1:26" s="4" customFormat="1" ht="45">
      <c r="A14" s="1128" t="s">
        <v>773</v>
      </c>
      <c r="B14" s="1128">
        <v>783</v>
      </c>
      <c r="C14" s="1127" t="s">
        <v>868</v>
      </c>
      <c r="D14" s="1127" t="s">
        <v>907</v>
      </c>
      <c r="E14" s="1105" t="s">
        <v>1286</v>
      </c>
      <c r="F14" s="1142"/>
      <c r="G14" s="1142"/>
      <c r="H14" s="1152">
        <v>349585</v>
      </c>
      <c r="I14" s="1153"/>
      <c r="J14" s="1105" t="s">
        <v>29</v>
      </c>
      <c r="K14" s="1146" t="s">
        <v>1119</v>
      </c>
      <c r="L14" s="1105"/>
      <c r="M14" s="1149"/>
      <c r="N14" s="1145"/>
      <c r="O14" s="549"/>
      <c r="P14" s="549"/>
      <c r="Q14" s="161" t="s">
        <v>29</v>
      </c>
      <c r="R14" s="161" t="s">
        <v>1119</v>
      </c>
      <c r="S14" s="161" t="s">
        <v>1128</v>
      </c>
      <c r="T14" s="162"/>
      <c r="U14" s="163"/>
      <c r="V14" s="164"/>
      <c r="W14" s="530"/>
      <c r="X14" s="530"/>
      <c r="Y14" s="915"/>
      <c r="Z14" s="917"/>
    </row>
    <row r="15" spans="1:26" s="4" customFormat="1" ht="45">
      <c r="A15" s="1128"/>
      <c r="B15" s="1128"/>
      <c r="C15" s="1127"/>
      <c r="D15" s="1127"/>
      <c r="E15" s="1105"/>
      <c r="F15" s="1142"/>
      <c r="G15" s="1142"/>
      <c r="H15" s="1152"/>
      <c r="I15" s="1154"/>
      <c r="J15" s="1105"/>
      <c r="K15" s="1147"/>
      <c r="L15" s="1105"/>
      <c r="M15" s="1150"/>
      <c r="N15" s="1145"/>
      <c r="O15" s="549"/>
      <c r="P15" s="549"/>
      <c r="Q15" s="161" t="s">
        <v>30</v>
      </c>
      <c r="R15" s="161" t="s">
        <v>1119</v>
      </c>
      <c r="S15" s="161" t="s">
        <v>1128</v>
      </c>
      <c r="T15" s="162"/>
      <c r="U15" s="163"/>
      <c r="V15" s="164"/>
      <c r="W15" s="531"/>
      <c r="X15" s="531"/>
      <c r="Y15" s="919"/>
      <c r="Z15" s="920"/>
    </row>
    <row r="16" spans="1:26" s="4" customFormat="1" ht="30">
      <c r="A16" s="1128"/>
      <c r="B16" s="1128"/>
      <c r="C16" s="1127"/>
      <c r="D16" s="1127"/>
      <c r="E16" s="1105"/>
      <c r="F16" s="1142"/>
      <c r="G16" s="1142"/>
      <c r="H16" s="1152"/>
      <c r="I16" s="1154"/>
      <c r="J16" s="1105"/>
      <c r="K16" s="1147"/>
      <c r="L16" s="1105"/>
      <c r="M16" s="1150"/>
      <c r="N16" s="1145"/>
      <c r="O16" s="549"/>
      <c r="P16" s="549"/>
      <c r="Q16" s="161" t="s">
        <v>31</v>
      </c>
      <c r="R16" s="161" t="s">
        <v>1119</v>
      </c>
      <c r="S16" s="161" t="s">
        <v>1128</v>
      </c>
      <c r="T16" s="162"/>
      <c r="U16" s="163"/>
      <c r="V16" s="164"/>
      <c r="W16" s="531"/>
      <c r="X16" s="531"/>
      <c r="Y16" s="919"/>
      <c r="Z16" s="920"/>
    </row>
    <row r="17" spans="1:26" s="4" customFormat="1" ht="30">
      <c r="A17" s="1128"/>
      <c r="B17" s="1128"/>
      <c r="C17" s="1127"/>
      <c r="D17" s="1127"/>
      <c r="E17" s="1105"/>
      <c r="F17" s="1142"/>
      <c r="G17" s="1142"/>
      <c r="H17" s="1152"/>
      <c r="I17" s="1155"/>
      <c r="J17" s="1105"/>
      <c r="K17" s="1148"/>
      <c r="L17" s="1105"/>
      <c r="M17" s="1151"/>
      <c r="N17" s="1145"/>
      <c r="O17" s="549"/>
      <c r="P17" s="549"/>
      <c r="Q17" s="165" t="s">
        <v>32</v>
      </c>
      <c r="R17" s="165" t="s">
        <v>1117</v>
      </c>
      <c r="S17" s="165" t="s">
        <v>1121</v>
      </c>
      <c r="T17" s="166"/>
      <c r="U17" s="167"/>
      <c r="V17" s="168"/>
      <c r="W17" s="532"/>
      <c r="X17" s="532"/>
      <c r="Y17" s="916"/>
      <c r="Z17" s="918"/>
    </row>
    <row r="18" spans="1:26" s="4" customFormat="1" ht="66">
      <c r="A18" s="987" t="s">
        <v>774</v>
      </c>
      <c r="B18" s="987">
        <v>660</v>
      </c>
      <c r="C18" s="1050" t="s">
        <v>869</v>
      </c>
      <c r="D18" s="1050" t="s">
        <v>908</v>
      </c>
      <c r="E18" s="1144" t="s">
        <v>1167</v>
      </c>
      <c r="F18" s="962" t="s">
        <v>737</v>
      </c>
      <c r="G18" s="962" t="s">
        <v>738</v>
      </c>
      <c r="H18" s="940">
        <v>326356.76</v>
      </c>
      <c r="I18" s="1009"/>
      <c r="J18" s="961" t="s">
        <v>33</v>
      </c>
      <c r="K18" s="967" t="s">
        <v>1119</v>
      </c>
      <c r="L18" s="961" t="s">
        <v>739</v>
      </c>
      <c r="M18" s="947">
        <v>1</v>
      </c>
      <c r="N18" s="950">
        <v>276815.8</v>
      </c>
      <c r="O18" s="536"/>
      <c r="P18" s="536"/>
      <c r="Q18" s="278" t="s">
        <v>36</v>
      </c>
      <c r="R18" s="278" t="s">
        <v>1117</v>
      </c>
      <c r="S18" s="278" t="s">
        <v>1131</v>
      </c>
      <c r="T18" s="191" t="s">
        <v>741</v>
      </c>
      <c r="U18" s="277">
        <v>1</v>
      </c>
      <c r="V18" s="274">
        <v>748.1</v>
      </c>
      <c r="W18" s="525"/>
      <c r="X18" s="516">
        <v>4613.15</v>
      </c>
      <c r="Y18" s="915">
        <v>7</v>
      </c>
      <c r="Z18" s="917">
        <v>248617.73</v>
      </c>
    </row>
    <row r="19" spans="1:26" s="4" customFormat="1" ht="49.5">
      <c r="A19" s="987"/>
      <c r="B19" s="987"/>
      <c r="C19" s="1125"/>
      <c r="D19" s="1125"/>
      <c r="E19" s="1144"/>
      <c r="F19" s="962"/>
      <c r="G19" s="962"/>
      <c r="H19" s="940"/>
      <c r="I19" s="933"/>
      <c r="J19" s="961"/>
      <c r="K19" s="968"/>
      <c r="L19" s="961"/>
      <c r="M19" s="949"/>
      <c r="N19" s="950"/>
      <c r="O19" s="536"/>
      <c r="P19" s="536"/>
      <c r="Q19" s="278" t="s">
        <v>35</v>
      </c>
      <c r="R19" s="278" t="s">
        <v>1117</v>
      </c>
      <c r="S19" s="278" t="s">
        <v>1134</v>
      </c>
      <c r="T19" s="191" t="s">
        <v>740</v>
      </c>
      <c r="U19" s="277">
        <v>1</v>
      </c>
      <c r="V19" s="274">
        <v>14167.4</v>
      </c>
      <c r="W19" s="526"/>
      <c r="X19" s="516">
        <v>71806.82</v>
      </c>
      <c r="Y19" s="919"/>
      <c r="Z19" s="920"/>
    </row>
    <row r="20" spans="1:26" s="4" customFormat="1" ht="33">
      <c r="A20" s="987"/>
      <c r="B20" s="987"/>
      <c r="C20" s="1125"/>
      <c r="D20" s="1125"/>
      <c r="E20" s="1144"/>
      <c r="F20" s="962"/>
      <c r="G20" s="962"/>
      <c r="H20" s="940"/>
      <c r="I20" s="933"/>
      <c r="J20" s="961"/>
      <c r="K20" s="968"/>
      <c r="L20" s="961"/>
      <c r="M20" s="949"/>
      <c r="N20" s="950"/>
      <c r="O20" s="536"/>
      <c r="P20" s="536"/>
      <c r="Q20" s="278" t="s">
        <v>34</v>
      </c>
      <c r="R20" s="278" t="s">
        <v>1119</v>
      </c>
      <c r="S20" s="278" t="s">
        <v>1133</v>
      </c>
      <c r="T20" s="278" t="s">
        <v>163</v>
      </c>
      <c r="U20" s="277">
        <v>1</v>
      </c>
      <c r="V20" s="274">
        <v>1030.94</v>
      </c>
      <c r="W20" s="526"/>
      <c r="X20" s="516">
        <v>6768.98</v>
      </c>
      <c r="Y20" s="919"/>
      <c r="Z20" s="920"/>
    </row>
    <row r="21" spans="1:26" s="4" customFormat="1" ht="66">
      <c r="A21" s="987"/>
      <c r="B21" s="987"/>
      <c r="C21" s="1051"/>
      <c r="D21" s="1051"/>
      <c r="E21" s="1144"/>
      <c r="F21" s="962"/>
      <c r="G21" s="962"/>
      <c r="H21" s="940"/>
      <c r="I21" s="1010"/>
      <c r="J21" s="961"/>
      <c r="K21" s="969"/>
      <c r="L21" s="961"/>
      <c r="M21" s="948"/>
      <c r="N21" s="950"/>
      <c r="O21" s="536"/>
      <c r="P21" s="536"/>
      <c r="Q21" s="278" t="s">
        <v>33</v>
      </c>
      <c r="R21" s="278" t="s">
        <v>1119</v>
      </c>
      <c r="S21" s="278" t="s">
        <v>1135</v>
      </c>
      <c r="T21" s="278" t="s">
        <v>164</v>
      </c>
      <c r="U21" s="277">
        <v>1</v>
      </c>
      <c r="V21" s="274">
        <v>23803.81</v>
      </c>
      <c r="W21" s="524"/>
      <c r="X21" s="516">
        <v>162535.59</v>
      </c>
      <c r="Y21" s="916"/>
      <c r="Z21" s="918"/>
    </row>
    <row r="22" spans="1:26" s="4" customFormat="1" ht="15">
      <c r="A22" s="1128" t="s">
        <v>870</v>
      </c>
      <c r="B22" s="1128">
        <v>782</v>
      </c>
      <c r="C22" s="1127" t="s">
        <v>871</v>
      </c>
      <c r="D22" s="1127" t="s">
        <v>463</v>
      </c>
      <c r="E22" s="1105" t="s">
        <v>1286</v>
      </c>
      <c r="F22" s="1142"/>
      <c r="G22" s="1142"/>
      <c r="H22" s="1152">
        <v>1457505</v>
      </c>
      <c r="I22" s="1153"/>
      <c r="J22" s="1127" t="s">
        <v>37</v>
      </c>
      <c r="K22" s="1157" t="s">
        <v>1119</v>
      </c>
      <c r="L22" s="1105"/>
      <c r="M22" s="1149"/>
      <c r="N22" s="1145"/>
      <c r="O22" s="549"/>
      <c r="P22" s="549"/>
      <c r="Q22" s="165" t="s">
        <v>39</v>
      </c>
      <c r="R22" s="165" t="s">
        <v>1117</v>
      </c>
      <c r="S22" s="165" t="s">
        <v>1132</v>
      </c>
      <c r="T22" s="166"/>
      <c r="U22" s="167"/>
      <c r="V22" s="168"/>
      <c r="W22" s="533"/>
      <c r="X22" s="533"/>
      <c r="Y22" s="915"/>
      <c r="Z22" s="917"/>
    </row>
    <row r="23" spans="1:26" s="4" customFormat="1" ht="90">
      <c r="A23" s="1128"/>
      <c r="B23" s="1128"/>
      <c r="C23" s="1127"/>
      <c r="D23" s="1127"/>
      <c r="E23" s="1105"/>
      <c r="F23" s="1142"/>
      <c r="G23" s="1142"/>
      <c r="H23" s="1152"/>
      <c r="I23" s="1154"/>
      <c r="J23" s="1127"/>
      <c r="K23" s="1158"/>
      <c r="L23" s="1105"/>
      <c r="M23" s="1150"/>
      <c r="N23" s="1145"/>
      <c r="O23" s="549"/>
      <c r="P23" s="549"/>
      <c r="Q23" s="165" t="s">
        <v>38</v>
      </c>
      <c r="R23" s="165" t="s">
        <v>1117</v>
      </c>
      <c r="S23" s="165" t="s">
        <v>1132</v>
      </c>
      <c r="T23" s="166"/>
      <c r="U23" s="167"/>
      <c r="V23" s="168"/>
      <c r="W23" s="534"/>
      <c r="X23" s="534"/>
      <c r="Y23" s="919"/>
      <c r="Z23" s="920"/>
    </row>
    <row r="24" spans="1:26" s="4" customFormat="1" ht="45">
      <c r="A24" s="1128"/>
      <c r="B24" s="1128"/>
      <c r="C24" s="1127"/>
      <c r="D24" s="1127"/>
      <c r="E24" s="1105"/>
      <c r="F24" s="1142"/>
      <c r="G24" s="1142"/>
      <c r="H24" s="1152"/>
      <c r="I24" s="1155"/>
      <c r="J24" s="1127"/>
      <c r="K24" s="1159"/>
      <c r="L24" s="1105"/>
      <c r="M24" s="1151"/>
      <c r="N24" s="1145"/>
      <c r="O24" s="549"/>
      <c r="P24" s="549"/>
      <c r="Q24" s="165" t="s">
        <v>37</v>
      </c>
      <c r="R24" s="165" t="s">
        <v>1119</v>
      </c>
      <c r="S24" s="165" t="s">
        <v>1129</v>
      </c>
      <c r="T24" s="166"/>
      <c r="U24" s="167"/>
      <c r="V24" s="168"/>
      <c r="W24" s="532"/>
      <c r="X24" s="532"/>
      <c r="Y24" s="916"/>
      <c r="Z24" s="918"/>
    </row>
    <row r="25" spans="1:26" s="4" customFormat="1" ht="75.75" customHeight="1">
      <c r="A25" s="952" t="s">
        <v>872</v>
      </c>
      <c r="B25" s="952">
        <v>67</v>
      </c>
      <c r="C25" s="1081" t="s">
        <v>873</v>
      </c>
      <c r="D25" s="1095" t="s">
        <v>464</v>
      </c>
      <c r="E25" s="967" t="s">
        <v>1167</v>
      </c>
      <c r="F25" s="976" t="s">
        <v>957</v>
      </c>
      <c r="G25" s="976" t="s">
        <v>958</v>
      </c>
      <c r="H25" s="1009">
        <v>339500.46</v>
      </c>
      <c r="I25" s="542"/>
      <c r="J25" s="967" t="s">
        <v>583</v>
      </c>
      <c r="K25" s="967" t="s">
        <v>1119</v>
      </c>
      <c r="L25" s="1027" t="s">
        <v>584</v>
      </c>
      <c r="M25" s="947">
        <v>1</v>
      </c>
      <c r="N25" s="1081">
        <v>287964.29</v>
      </c>
      <c r="O25" s="540"/>
      <c r="P25" s="540"/>
      <c r="Q25" s="244" t="s">
        <v>40</v>
      </c>
      <c r="R25" s="244" t="s">
        <v>1117</v>
      </c>
      <c r="S25" s="244" t="s">
        <v>1128</v>
      </c>
      <c r="T25" s="244" t="s">
        <v>736</v>
      </c>
      <c r="U25" s="246">
        <v>1</v>
      </c>
      <c r="V25" s="245">
        <v>37664.88</v>
      </c>
      <c r="W25" s="542"/>
      <c r="X25" s="514">
        <v>230803.64</v>
      </c>
      <c r="Y25" s="915">
        <v>7</v>
      </c>
      <c r="Z25" s="917">
        <v>268154.17</v>
      </c>
    </row>
    <row r="26" spans="1:26" s="4" customFormat="1" ht="99">
      <c r="A26" s="954"/>
      <c r="B26" s="954"/>
      <c r="C26" s="1116"/>
      <c r="D26" s="1096"/>
      <c r="E26" s="969"/>
      <c r="F26" s="1141"/>
      <c r="G26" s="1141"/>
      <c r="H26" s="1010"/>
      <c r="I26" s="544"/>
      <c r="J26" s="969"/>
      <c r="K26" s="969"/>
      <c r="L26" s="1156"/>
      <c r="M26" s="948"/>
      <c r="N26" s="1116"/>
      <c r="O26" s="547"/>
      <c r="P26" s="547"/>
      <c r="Q26" s="242" t="s">
        <v>476</v>
      </c>
      <c r="R26" s="242" t="s">
        <v>1117</v>
      </c>
      <c r="S26" s="242" t="s">
        <v>1121</v>
      </c>
      <c r="T26" s="243" t="s">
        <v>585</v>
      </c>
      <c r="U26" s="246">
        <v>1</v>
      </c>
      <c r="V26" s="241">
        <v>6470.18</v>
      </c>
      <c r="W26" s="547"/>
      <c r="X26" s="515">
        <v>34131.08</v>
      </c>
      <c r="Y26" s="916"/>
      <c r="Z26" s="918"/>
    </row>
    <row r="27" spans="1:26" s="4" customFormat="1" ht="82.5">
      <c r="A27" s="952" t="s">
        <v>775</v>
      </c>
      <c r="B27" s="952">
        <v>629</v>
      </c>
      <c r="C27" s="1095" t="s">
        <v>647</v>
      </c>
      <c r="D27" s="1095" t="s">
        <v>465</v>
      </c>
      <c r="E27" s="967" t="s">
        <v>1167</v>
      </c>
      <c r="F27" s="976" t="s">
        <v>963</v>
      </c>
      <c r="G27" s="976" t="s">
        <v>964</v>
      </c>
      <c r="H27" s="1009">
        <v>296681</v>
      </c>
      <c r="I27" s="542"/>
      <c r="J27" s="967" t="s">
        <v>540</v>
      </c>
      <c r="K27" s="967" t="s">
        <v>1119</v>
      </c>
      <c r="L27" s="1027" t="s">
        <v>581</v>
      </c>
      <c r="M27" s="947">
        <v>1</v>
      </c>
      <c r="N27" s="1081">
        <v>251644.81</v>
      </c>
      <c r="O27" s="540"/>
      <c r="P27" s="540"/>
      <c r="Q27" s="251" t="s">
        <v>41</v>
      </c>
      <c r="R27" s="251" t="s">
        <v>1119</v>
      </c>
      <c r="S27" s="251" t="s">
        <v>1123</v>
      </c>
      <c r="T27" s="252" t="s">
        <v>843</v>
      </c>
      <c r="U27" s="258">
        <v>1</v>
      </c>
      <c r="V27" s="249">
        <v>8626.41</v>
      </c>
      <c r="W27" s="540"/>
      <c r="X27" s="503"/>
      <c r="Y27" s="915">
        <v>7</v>
      </c>
      <c r="Z27" s="917">
        <v>229928.99</v>
      </c>
    </row>
    <row r="28" spans="1:26" s="4" customFormat="1" ht="49.5">
      <c r="A28" s="953"/>
      <c r="B28" s="953"/>
      <c r="C28" s="1041"/>
      <c r="D28" s="1041"/>
      <c r="E28" s="968"/>
      <c r="F28" s="1140"/>
      <c r="G28" s="1140"/>
      <c r="H28" s="933"/>
      <c r="I28" s="543"/>
      <c r="J28" s="968"/>
      <c r="K28" s="968"/>
      <c r="L28" s="1028"/>
      <c r="M28" s="949"/>
      <c r="N28" s="1087"/>
      <c r="O28" s="541"/>
      <c r="P28" s="541"/>
      <c r="Q28" s="251" t="s">
        <v>540</v>
      </c>
      <c r="R28" s="251" t="s">
        <v>1119</v>
      </c>
      <c r="S28" s="251" t="s">
        <v>1123</v>
      </c>
      <c r="T28" s="252" t="s">
        <v>809</v>
      </c>
      <c r="U28" s="258">
        <v>1</v>
      </c>
      <c r="V28" s="249">
        <v>23700.95</v>
      </c>
      <c r="W28" s="541"/>
      <c r="X28" s="504"/>
      <c r="Y28" s="919"/>
      <c r="Z28" s="920"/>
    </row>
    <row r="29" spans="1:26" s="3" customFormat="1" ht="82.5">
      <c r="A29" s="954"/>
      <c r="B29" s="954"/>
      <c r="C29" s="1096"/>
      <c r="D29" s="1096"/>
      <c r="E29" s="969"/>
      <c r="F29" s="1141"/>
      <c r="G29" s="1141"/>
      <c r="H29" s="1010"/>
      <c r="I29" s="544"/>
      <c r="J29" s="969"/>
      <c r="K29" s="969"/>
      <c r="L29" s="1156"/>
      <c r="M29" s="948"/>
      <c r="N29" s="1116"/>
      <c r="O29" s="547"/>
      <c r="P29" s="547"/>
      <c r="Q29" s="251" t="s">
        <v>564</v>
      </c>
      <c r="R29" s="251" t="s">
        <v>1117</v>
      </c>
      <c r="S29" s="251" t="s">
        <v>1131</v>
      </c>
      <c r="T29" s="252" t="s">
        <v>582</v>
      </c>
      <c r="U29" s="258">
        <v>1</v>
      </c>
      <c r="V29" s="249">
        <v>6241.17</v>
      </c>
      <c r="W29" s="547"/>
      <c r="X29" s="511"/>
      <c r="Y29" s="916"/>
      <c r="Z29" s="918"/>
    </row>
    <row r="30" spans="1:26" s="3" customFormat="1" ht="49.5">
      <c r="A30" s="952" t="s">
        <v>875</v>
      </c>
      <c r="B30" s="952">
        <v>69</v>
      </c>
      <c r="C30" s="1095" t="s">
        <v>876</v>
      </c>
      <c r="D30" s="1095" t="s">
        <v>466</v>
      </c>
      <c r="E30" s="967" t="s">
        <v>1167</v>
      </c>
      <c r="F30" s="976" t="s">
        <v>955</v>
      </c>
      <c r="G30" s="976" t="s">
        <v>956</v>
      </c>
      <c r="H30" s="1009">
        <v>1048407.2</v>
      </c>
      <c r="I30" s="542"/>
      <c r="J30" s="967" t="s">
        <v>564</v>
      </c>
      <c r="K30" s="967" t="s">
        <v>1117</v>
      </c>
      <c r="L30" s="967" t="s">
        <v>1982</v>
      </c>
      <c r="M30" s="947">
        <v>1</v>
      </c>
      <c r="N30" s="1081">
        <v>889258.99</v>
      </c>
      <c r="O30" s="540"/>
      <c r="P30" s="540"/>
      <c r="Q30" s="235" t="s">
        <v>42</v>
      </c>
      <c r="R30" s="235" t="s">
        <v>1119</v>
      </c>
      <c r="S30" s="235" t="s">
        <v>1133</v>
      </c>
      <c r="T30" s="238" t="s">
        <v>165</v>
      </c>
      <c r="U30" s="240">
        <v>1</v>
      </c>
      <c r="V30" s="239">
        <v>3792.24</v>
      </c>
      <c r="W30" s="540"/>
      <c r="X30" s="503"/>
      <c r="Y30" s="915">
        <v>6</v>
      </c>
      <c r="Z30" s="917">
        <v>180563.92</v>
      </c>
    </row>
    <row r="31" spans="1:26" s="3" customFormat="1" ht="49.5">
      <c r="A31" s="953"/>
      <c r="B31" s="953"/>
      <c r="C31" s="1041"/>
      <c r="D31" s="1041"/>
      <c r="E31" s="968"/>
      <c r="F31" s="1140"/>
      <c r="G31" s="1140"/>
      <c r="H31" s="933"/>
      <c r="I31" s="543"/>
      <c r="J31" s="968"/>
      <c r="K31" s="968"/>
      <c r="L31" s="968"/>
      <c r="M31" s="949"/>
      <c r="N31" s="1087"/>
      <c r="O31" s="541"/>
      <c r="P31" s="541"/>
      <c r="Q31" s="235" t="s">
        <v>540</v>
      </c>
      <c r="R31" s="235" t="s">
        <v>1119</v>
      </c>
      <c r="S31" s="235" t="s">
        <v>1123</v>
      </c>
      <c r="T31" s="238" t="s">
        <v>166</v>
      </c>
      <c r="U31" s="240">
        <v>1</v>
      </c>
      <c r="V31" s="239">
        <v>3792.24</v>
      </c>
      <c r="W31" s="541"/>
      <c r="X31" s="504"/>
      <c r="Y31" s="919"/>
      <c r="Z31" s="920"/>
    </row>
    <row r="32" spans="1:26" s="3" customFormat="1" ht="82.5">
      <c r="A32" s="954"/>
      <c r="B32" s="954"/>
      <c r="C32" s="1096"/>
      <c r="D32" s="1096"/>
      <c r="E32" s="969"/>
      <c r="F32" s="1141"/>
      <c r="G32" s="1141"/>
      <c r="H32" s="1010"/>
      <c r="I32" s="544"/>
      <c r="J32" s="969"/>
      <c r="K32" s="969"/>
      <c r="L32" s="969"/>
      <c r="M32" s="948"/>
      <c r="N32" s="1116"/>
      <c r="O32" s="547"/>
      <c r="P32" s="547"/>
      <c r="Q32" s="239" t="s">
        <v>564</v>
      </c>
      <c r="R32" s="239" t="s">
        <v>1117</v>
      </c>
      <c r="S32" s="239" t="s">
        <v>1131</v>
      </c>
      <c r="T32" s="235" t="s">
        <v>566</v>
      </c>
      <c r="U32" s="240">
        <v>1</v>
      </c>
      <c r="V32" s="239">
        <v>128708.45</v>
      </c>
      <c r="W32" s="547"/>
      <c r="X32" s="511"/>
      <c r="Y32" s="916"/>
      <c r="Z32" s="918"/>
    </row>
    <row r="33" spans="1:26" s="3" customFormat="1" ht="82.5">
      <c r="A33" s="987" t="s">
        <v>877</v>
      </c>
      <c r="B33" s="987">
        <v>630</v>
      </c>
      <c r="C33" s="1126" t="s">
        <v>878</v>
      </c>
      <c r="D33" s="1126" t="s">
        <v>467</v>
      </c>
      <c r="E33" s="961" t="s">
        <v>1167</v>
      </c>
      <c r="F33" s="962" t="s">
        <v>959</v>
      </c>
      <c r="G33" s="962" t="s">
        <v>960</v>
      </c>
      <c r="H33" s="940">
        <v>362389.5</v>
      </c>
      <c r="I33" s="1009"/>
      <c r="J33" s="961" t="s">
        <v>567</v>
      </c>
      <c r="K33" s="967" t="s">
        <v>1117</v>
      </c>
      <c r="L33" s="961" t="s">
        <v>1977</v>
      </c>
      <c r="M33" s="947">
        <v>1</v>
      </c>
      <c r="N33" s="950">
        <v>307378.77</v>
      </c>
      <c r="O33" s="536"/>
      <c r="P33" s="536"/>
      <c r="Q33" s="198" t="s">
        <v>924</v>
      </c>
      <c r="R33" s="198" t="s">
        <v>1117</v>
      </c>
      <c r="S33" s="198" t="s">
        <v>1125</v>
      </c>
      <c r="T33" s="198" t="s">
        <v>568</v>
      </c>
      <c r="U33" s="203">
        <v>1</v>
      </c>
      <c r="V33" s="199">
        <v>14023.62</v>
      </c>
      <c r="W33" s="540"/>
      <c r="X33" s="515">
        <v>248956.78</v>
      </c>
      <c r="Y33" s="915">
        <v>6</v>
      </c>
      <c r="Z33" s="917">
        <v>302966.12</v>
      </c>
    </row>
    <row r="34" spans="1:26" s="3" customFormat="1" ht="49.5">
      <c r="A34" s="987"/>
      <c r="B34" s="987"/>
      <c r="C34" s="1126"/>
      <c r="D34" s="1126"/>
      <c r="E34" s="961"/>
      <c r="F34" s="962"/>
      <c r="G34" s="962"/>
      <c r="H34" s="940"/>
      <c r="I34" s="1010"/>
      <c r="J34" s="961"/>
      <c r="K34" s="969"/>
      <c r="L34" s="961"/>
      <c r="M34" s="948"/>
      <c r="N34" s="950"/>
      <c r="O34" s="536"/>
      <c r="P34" s="536"/>
      <c r="Q34" s="198" t="s">
        <v>569</v>
      </c>
      <c r="R34" s="198" t="s">
        <v>1119</v>
      </c>
      <c r="S34" s="198" t="s">
        <v>1124</v>
      </c>
      <c r="T34" s="198" t="s">
        <v>570</v>
      </c>
      <c r="U34" s="203">
        <v>1</v>
      </c>
      <c r="V34" s="199">
        <v>33087.02</v>
      </c>
      <c r="W34" s="547"/>
      <c r="X34" s="515">
        <v>52244.93</v>
      </c>
      <c r="Y34" s="916"/>
      <c r="Z34" s="918"/>
    </row>
    <row r="35" spans="1:26" s="3" customFormat="1" ht="49.5">
      <c r="A35" s="952" t="s">
        <v>879</v>
      </c>
      <c r="B35" s="952">
        <v>624</v>
      </c>
      <c r="C35" s="1095" t="s">
        <v>880</v>
      </c>
      <c r="D35" s="1095" t="s">
        <v>468</v>
      </c>
      <c r="E35" s="967" t="s">
        <v>1167</v>
      </c>
      <c r="F35" s="976" t="s">
        <v>961</v>
      </c>
      <c r="G35" s="976" t="s">
        <v>962</v>
      </c>
      <c r="H35" s="1009">
        <v>371230</v>
      </c>
      <c r="I35" s="542"/>
      <c r="J35" s="967" t="s">
        <v>575</v>
      </c>
      <c r="K35" s="967" t="s">
        <v>1117</v>
      </c>
      <c r="L35" s="1027" t="s">
        <v>1984</v>
      </c>
      <c r="M35" s="947">
        <v>1</v>
      </c>
      <c r="N35" s="1081">
        <v>314877.29</v>
      </c>
      <c r="O35" s="540"/>
      <c r="P35" s="540"/>
      <c r="Q35" s="198" t="s">
        <v>44</v>
      </c>
      <c r="R35" s="198" t="s">
        <v>1119</v>
      </c>
      <c r="S35" s="198" t="s">
        <v>1124</v>
      </c>
      <c r="T35" s="198" t="s">
        <v>733</v>
      </c>
      <c r="U35" s="203">
        <v>1</v>
      </c>
      <c r="V35" s="199">
        <v>1988.61</v>
      </c>
      <c r="W35" s="540"/>
      <c r="X35" s="515">
        <v>13377.04</v>
      </c>
      <c r="Y35" s="915">
        <v>5</v>
      </c>
      <c r="Z35" s="917">
        <v>211706.44</v>
      </c>
    </row>
    <row r="36" spans="1:26" s="3" customFormat="1" ht="82.5">
      <c r="A36" s="953"/>
      <c r="B36" s="953"/>
      <c r="C36" s="1041"/>
      <c r="D36" s="1041"/>
      <c r="E36" s="968"/>
      <c r="F36" s="1140"/>
      <c r="G36" s="1140"/>
      <c r="H36" s="933"/>
      <c r="I36" s="543"/>
      <c r="J36" s="968"/>
      <c r="K36" s="968"/>
      <c r="L36" s="1028"/>
      <c r="M36" s="949"/>
      <c r="N36" s="1087"/>
      <c r="O36" s="541"/>
      <c r="P36" s="541"/>
      <c r="Q36" s="198" t="s">
        <v>43</v>
      </c>
      <c r="R36" s="198" t="s">
        <v>1119</v>
      </c>
      <c r="S36" s="198" t="s">
        <v>1124</v>
      </c>
      <c r="T36" s="198" t="s">
        <v>229</v>
      </c>
      <c r="U36" s="203">
        <v>1</v>
      </c>
      <c r="V36" s="199">
        <v>15259.66</v>
      </c>
      <c r="W36" s="541"/>
      <c r="X36" s="515">
        <v>112583.84</v>
      </c>
      <c r="Y36" s="919"/>
      <c r="Z36" s="920"/>
    </row>
    <row r="37" spans="1:26" s="3" customFormat="1" ht="82.5">
      <c r="A37" s="953"/>
      <c r="B37" s="953"/>
      <c r="C37" s="1041"/>
      <c r="D37" s="1041"/>
      <c r="E37" s="968"/>
      <c r="F37" s="1140"/>
      <c r="G37" s="1140"/>
      <c r="H37" s="933"/>
      <c r="I37" s="543"/>
      <c r="J37" s="968"/>
      <c r="K37" s="968"/>
      <c r="L37" s="1028"/>
      <c r="M37" s="949"/>
      <c r="N37" s="1087"/>
      <c r="O37" s="541"/>
      <c r="P37" s="541"/>
      <c r="Q37" s="198" t="s">
        <v>575</v>
      </c>
      <c r="R37" s="198" t="s">
        <v>1117</v>
      </c>
      <c r="S37" s="198" t="s">
        <v>1125</v>
      </c>
      <c r="T37" s="201" t="s">
        <v>576</v>
      </c>
      <c r="U37" s="203">
        <v>1</v>
      </c>
      <c r="V37" s="199">
        <v>29065.85</v>
      </c>
      <c r="W37" s="541"/>
      <c r="X37" s="515">
        <v>71515.27</v>
      </c>
      <c r="Y37" s="919"/>
      <c r="Z37" s="920"/>
    </row>
    <row r="38" spans="1:26" s="3" customFormat="1" ht="75.75" customHeight="1">
      <c r="A38" s="954"/>
      <c r="B38" s="954"/>
      <c r="C38" s="1096"/>
      <c r="D38" s="1096"/>
      <c r="E38" s="969"/>
      <c r="F38" s="1141"/>
      <c r="G38" s="1141"/>
      <c r="H38" s="1010"/>
      <c r="I38" s="544"/>
      <c r="J38" s="969"/>
      <c r="K38" s="969"/>
      <c r="L38" s="1156"/>
      <c r="M38" s="948"/>
      <c r="N38" s="1116"/>
      <c r="O38" s="547"/>
      <c r="P38" s="547"/>
      <c r="Q38" s="198" t="s">
        <v>552</v>
      </c>
      <c r="R38" s="198" t="s">
        <v>1117</v>
      </c>
      <c r="S38" s="198" t="s">
        <v>1125</v>
      </c>
      <c r="T38" s="201" t="s">
        <v>577</v>
      </c>
      <c r="U38" s="203">
        <v>1</v>
      </c>
      <c r="V38" s="199">
        <v>1945.78</v>
      </c>
      <c r="W38" s="547"/>
      <c r="X38" s="515">
        <v>9608.93</v>
      </c>
      <c r="Y38" s="916"/>
      <c r="Z38" s="918"/>
    </row>
    <row r="39" spans="1:26" s="3" customFormat="1" ht="52.5" customHeight="1">
      <c r="A39" s="952" t="s">
        <v>881</v>
      </c>
      <c r="B39" s="952">
        <v>628</v>
      </c>
      <c r="C39" s="1095" t="s">
        <v>882</v>
      </c>
      <c r="D39" s="1095" t="s">
        <v>469</v>
      </c>
      <c r="E39" s="967" t="s">
        <v>1167</v>
      </c>
      <c r="F39" s="976" t="s">
        <v>965</v>
      </c>
      <c r="G39" s="976" t="s">
        <v>966</v>
      </c>
      <c r="H39" s="1009">
        <v>1496741.36</v>
      </c>
      <c r="I39" s="542"/>
      <c r="J39" s="967" t="s">
        <v>483</v>
      </c>
      <c r="K39" s="967" t="s">
        <v>1119</v>
      </c>
      <c r="L39" s="1027" t="s">
        <v>1992</v>
      </c>
      <c r="M39" s="947">
        <v>1</v>
      </c>
      <c r="N39" s="1081">
        <v>1269536.02</v>
      </c>
      <c r="O39" s="540"/>
      <c r="P39" s="540"/>
      <c r="Q39" s="231" t="s">
        <v>483</v>
      </c>
      <c r="R39" s="231" t="s">
        <v>1119</v>
      </c>
      <c r="S39" s="231" t="s">
        <v>1128</v>
      </c>
      <c r="T39" s="232" t="s">
        <v>660</v>
      </c>
      <c r="U39" s="229">
        <v>1</v>
      </c>
      <c r="V39" s="230">
        <v>141227.46</v>
      </c>
      <c r="W39" s="540"/>
      <c r="X39" s="515">
        <v>734548.07</v>
      </c>
      <c r="Y39" s="915">
        <v>6</v>
      </c>
      <c r="Z39" s="917">
        <v>1117456.03</v>
      </c>
    </row>
    <row r="40" spans="1:26" s="3" customFormat="1" ht="54.75" customHeight="1">
      <c r="A40" s="953"/>
      <c r="B40" s="953"/>
      <c r="C40" s="1041"/>
      <c r="D40" s="1041"/>
      <c r="E40" s="968"/>
      <c r="F40" s="1140"/>
      <c r="G40" s="1140"/>
      <c r="H40" s="933"/>
      <c r="I40" s="543"/>
      <c r="J40" s="968"/>
      <c r="K40" s="969"/>
      <c r="L40" s="1028"/>
      <c r="M40" s="948"/>
      <c r="N40" s="1087"/>
      <c r="O40" s="541"/>
      <c r="P40" s="541"/>
      <c r="Q40" s="231" t="s">
        <v>477</v>
      </c>
      <c r="R40" s="231" t="s">
        <v>1117</v>
      </c>
      <c r="S40" s="231" t="s">
        <v>1121</v>
      </c>
      <c r="T40" s="232" t="s">
        <v>580</v>
      </c>
      <c r="U40" s="229">
        <v>1</v>
      </c>
      <c r="V40" s="230">
        <v>53348.92</v>
      </c>
      <c r="W40" s="541"/>
      <c r="X40" s="515">
        <v>322561.03</v>
      </c>
      <c r="Y40" s="916"/>
      <c r="Z40" s="918"/>
    </row>
    <row r="41" spans="1:26" s="3" customFormat="1" ht="115.5">
      <c r="A41" s="987" t="s">
        <v>883</v>
      </c>
      <c r="B41" s="987">
        <v>754</v>
      </c>
      <c r="C41" s="1019" t="s">
        <v>884</v>
      </c>
      <c r="D41" s="1019" t="s">
        <v>470</v>
      </c>
      <c r="E41" s="961" t="s">
        <v>1167</v>
      </c>
      <c r="F41" s="962" t="s">
        <v>128</v>
      </c>
      <c r="G41" s="962" t="s">
        <v>1891</v>
      </c>
      <c r="H41" s="940">
        <v>924271.48</v>
      </c>
      <c r="I41" s="1009">
        <v>924271.48</v>
      </c>
      <c r="J41" s="961" t="s">
        <v>45</v>
      </c>
      <c r="K41" s="967" t="s">
        <v>1117</v>
      </c>
      <c r="L41" s="1020" t="s">
        <v>130</v>
      </c>
      <c r="M41" s="947">
        <v>1</v>
      </c>
      <c r="N41" s="950">
        <v>783967.08</v>
      </c>
      <c r="O41" s="564">
        <v>20814.83</v>
      </c>
      <c r="P41" s="564">
        <v>0</v>
      </c>
      <c r="Q41" s="330" t="s">
        <v>48</v>
      </c>
      <c r="R41" s="330" t="s">
        <v>1119</v>
      </c>
      <c r="S41" s="330" t="s">
        <v>1130</v>
      </c>
      <c r="T41" s="331"/>
      <c r="U41" s="335"/>
      <c r="V41" s="329"/>
      <c r="W41" s="564">
        <v>0</v>
      </c>
      <c r="X41" s="503"/>
      <c r="Y41" s="915">
        <v>6</v>
      </c>
      <c r="Z41" s="917">
        <v>234979.25</v>
      </c>
    </row>
    <row r="42" spans="1:26" s="3" customFormat="1" ht="99">
      <c r="A42" s="987"/>
      <c r="B42" s="987"/>
      <c r="C42" s="1019"/>
      <c r="D42" s="1019"/>
      <c r="E42" s="961"/>
      <c r="F42" s="962"/>
      <c r="G42" s="962"/>
      <c r="H42" s="940"/>
      <c r="I42" s="933"/>
      <c r="J42" s="961"/>
      <c r="K42" s="968"/>
      <c r="L42" s="1020"/>
      <c r="M42" s="949"/>
      <c r="N42" s="950"/>
      <c r="O42" s="564">
        <v>20814.83</v>
      </c>
      <c r="P42" s="564">
        <v>20814.83</v>
      </c>
      <c r="Q42" s="330" t="s">
        <v>47</v>
      </c>
      <c r="R42" s="330" t="s">
        <v>1119</v>
      </c>
      <c r="S42" s="330" t="s">
        <v>1124</v>
      </c>
      <c r="T42" s="331" t="s">
        <v>185</v>
      </c>
      <c r="U42" s="335">
        <v>1</v>
      </c>
      <c r="V42" s="329">
        <v>3190.2</v>
      </c>
      <c r="W42" s="564">
        <v>3190.2</v>
      </c>
      <c r="X42" s="504"/>
      <c r="Y42" s="919"/>
      <c r="Z42" s="920"/>
    </row>
    <row r="43" spans="1:26" s="3" customFormat="1" ht="99">
      <c r="A43" s="987"/>
      <c r="B43" s="987"/>
      <c r="C43" s="1019"/>
      <c r="D43" s="1019"/>
      <c r="E43" s="961"/>
      <c r="F43" s="962"/>
      <c r="G43" s="962"/>
      <c r="H43" s="940"/>
      <c r="I43" s="933"/>
      <c r="J43" s="961"/>
      <c r="K43" s="968"/>
      <c r="L43" s="1020"/>
      <c r="M43" s="949"/>
      <c r="N43" s="950"/>
      <c r="O43" s="564">
        <v>20814.83</v>
      </c>
      <c r="P43" s="564">
        <v>20814.83</v>
      </c>
      <c r="Q43" s="330" t="s">
        <v>46</v>
      </c>
      <c r="R43" s="330" t="s">
        <v>1117</v>
      </c>
      <c r="S43" s="330" t="s">
        <v>1120</v>
      </c>
      <c r="T43" s="331" t="s">
        <v>136</v>
      </c>
      <c r="U43" s="335">
        <v>1</v>
      </c>
      <c r="V43" s="329">
        <v>3190.2</v>
      </c>
      <c r="W43" s="564">
        <v>3190.2</v>
      </c>
      <c r="X43" s="504"/>
      <c r="Y43" s="919"/>
      <c r="Z43" s="920"/>
    </row>
    <row r="44" spans="1:26" s="3" customFormat="1" ht="108" customHeight="1">
      <c r="A44" s="987"/>
      <c r="B44" s="987"/>
      <c r="C44" s="1019"/>
      <c r="D44" s="1019"/>
      <c r="E44" s="961"/>
      <c r="F44" s="962"/>
      <c r="G44" s="962"/>
      <c r="H44" s="940"/>
      <c r="I44" s="1010"/>
      <c r="J44" s="961"/>
      <c r="K44" s="969"/>
      <c r="L44" s="1020"/>
      <c r="M44" s="948"/>
      <c r="N44" s="950"/>
      <c r="O44" s="564">
        <v>721522.59</v>
      </c>
      <c r="P44" s="564">
        <v>742337.41</v>
      </c>
      <c r="Q44" s="330" t="s">
        <v>45</v>
      </c>
      <c r="R44" s="330" t="s">
        <v>1117</v>
      </c>
      <c r="S44" s="330" t="s">
        <v>1120</v>
      </c>
      <c r="T44" s="332" t="s">
        <v>131</v>
      </c>
      <c r="U44" s="333">
        <v>1</v>
      </c>
      <c r="V44" s="334">
        <v>110584.69</v>
      </c>
      <c r="W44" s="565">
        <v>113774.89</v>
      </c>
      <c r="X44" s="524"/>
      <c r="Y44" s="916"/>
      <c r="Z44" s="918"/>
    </row>
    <row r="45" spans="1:26" s="3" customFormat="1" ht="141" customHeight="1">
      <c r="A45" s="95" t="s">
        <v>885</v>
      </c>
      <c r="B45" s="95" t="s">
        <v>610</v>
      </c>
      <c r="C45" s="96" t="s">
        <v>886</v>
      </c>
      <c r="D45" s="96" t="s">
        <v>471</v>
      </c>
      <c r="E45" s="97" t="s">
        <v>490</v>
      </c>
      <c r="F45" s="98"/>
      <c r="G45" s="98"/>
      <c r="H45" s="362">
        <v>99392</v>
      </c>
      <c r="I45" s="625"/>
      <c r="J45" s="99" t="s">
        <v>49</v>
      </c>
      <c r="K45" s="99" t="s">
        <v>1119</v>
      </c>
      <c r="L45" s="100"/>
      <c r="M45" s="101"/>
      <c r="N45" s="102"/>
      <c r="O45" s="102"/>
      <c r="P45" s="102"/>
      <c r="Q45" s="100"/>
      <c r="R45" s="89"/>
      <c r="S45" s="89"/>
      <c r="T45" s="100"/>
      <c r="U45" s="103"/>
      <c r="V45" s="102"/>
      <c r="W45" s="102"/>
      <c r="X45" s="102"/>
      <c r="Y45" s="108"/>
      <c r="Z45" s="109"/>
    </row>
    <row r="46" spans="1:26" s="3" customFormat="1" ht="49.5">
      <c r="A46" s="987" t="s">
        <v>887</v>
      </c>
      <c r="B46" s="987">
        <v>673</v>
      </c>
      <c r="C46" s="1019" t="s">
        <v>888</v>
      </c>
      <c r="D46" s="1019" t="s">
        <v>472</v>
      </c>
      <c r="E46" s="961" t="s">
        <v>1167</v>
      </c>
      <c r="F46" s="962" t="s">
        <v>820</v>
      </c>
      <c r="G46" s="962" t="s">
        <v>181</v>
      </c>
      <c r="H46" s="940">
        <v>138936</v>
      </c>
      <c r="I46" s="542"/>
      <c r="J46" s="967" t="s">
        <v>50</v>
      </c>
      <c r="K46" s="967" t="s">
        <v>1117</v>
      </c>
      <c r="L46" s="967" t="s">
        <v>821</v>
      </c>
      <c r="M46" s="947">
        <v>1</v>
      </c>
      <c r="N46" s="1009">
        <v>117845.52</v>
      </c>
      <c r="O46" s="542"/>
      <c r="P46" s="542"/>
      <c r="Q46" s="142" t="s">
        <v>50</v>
      </c>
      <c r="R46" s="142" t="s">
        <v>1117</v>
      </c>
      <c r="S46" s="142" t="s">
        <v>1131</v>
      </c>
      <c r="T46" s="148" t="s">
        <v>822</v>
      </c>
      <c r="U46" s="143">
        <v>1</v>
      </c>
      <c r="V46" s="502">
        <v>6188.78</v>
      </c>
      <c r="W46" s="633"/>
      <c r="X46" s="149">
        <v>42439.98</v>
      </c>
      <c r="Y46" s="915">
        <v>4</v>
      </c>
      <c r="Z46" s="917">
        <v>129384.58</v>
      </c>
    </row>
    <row r="47" spans="1:26" s="3" customFormat="1" ht="33">
      <c r="A47" s="987"/>
      <c r="B47" s="987"/>
      <c r="C47" s="1019"/>
      <c r="D47" s="1019"/>
      <c r="E47" s="961"/>
      <c r="F47" s="962"/>
      <c r="G47" s="962"/>
      <c r="H47" s="940"/>
      <c r="I47" s="543"/>
      <c r="J47" s="968"/>
      <c r="K47" s="968"/>
      <c r="L47" s="968"/>
      <c r="M47" s="949"/>
      <c r="N47" s="933"/>
      <c r="O47" s="543"/>
      <c r="P47" s="543"/>
      <c r="Q47" s="142" t="s">
        <v>51</v>
      </c>
      <c r="R47" s="142" t="s">
        <v>1117</v>
      </c>
      <c r="S47" s="142" t="s">
        <v>1131</v>
      </c>
      <c r="T47" s="148" t="s">
        <v>823</v>
      </c>
      <c r="U47" s="143">
        <v>1</v>
      </c>
      <c r="V47" s="502">
        <v>5372.9</v>
      </c>
      <c r="W47" s="634"/>
      <c r="X47" s="149">
        <v>36635.46</v>
      </c>
      <c r="Y47" s="919"/>
      <c r="Z47" s="920"/>
    </row>
    <row r="48" spans="1:26" s="3" customFormat="1" ht="49.5">
      <c r="A48" s="987"/>
      <c r="B48" s="987"/>
      <c r="C48" s="1019"/>
      <c r="D48" s="1019"/>
      <c r="E48" s="961"/>
      <c r="F48" s="962"/>
      <c r="G48" s="962"/>
      <c r="H48" s="940"/>
      <c r="I48" s="543"/>
      <c r="J48" s="968"/>
      <c r="K48" s="968"/>
      <c r="L48" s="968"/>
      <c r="M48" s="949"/>
      <c r="N48" s="933"/>
      <c r="O48" s="543"/>
      <c r="P48" s="543"/>
      <c r="Q48" s="142" t="s">
        <v>52</v>
      </c>
      <c r="R48" s="142" t="s">
        <v>1119</v>
      </c>
      <c r="S48" s="142" t="s">
        <v>1123</v>
      </c>
      <c r="T48" s="150" t="s">
        <v>186</v>
      </c>
      <c r="U48" s="143">
        <v>1</v>
      </c>
      <c r="V48" s="151">
        <v>3822</v>
      </c>
      <c r="W48" s="635"/>
      <c r="X48" s="151">
        <v>27976.73</v>
      </c>
      <c r="Y48" s="919"/>
      <c r="Z48" s="920"/>
    </row>
    <row r="49" spans="1:26" s="3" customFormat="1" ht="43.5" customHeight="1">
      <c r="A49" s="987"/>
      <c r="B49" s="987"/>
      <c r="C49" s="1019"/>
      <c r="D49" s="1019"/>
      <c r="E49" s="961"/>
      <c r="F49" s="962"/>
      <c r="G49" s="962"/>
      <c r="H49" s="940"/>
      <c r="I49" s="544"/>
      <c r="J49" s="969"/>
      <c r="K49" s="969"/>
      <c r="L49" s="969"/>
      <c r="M49" s="948"/>
      <c r="N49" s="1010"/>
      <c r="O49" s="544"/>
      <c r="P49" s="544"/>
      <c r="Q49" s="142" t="s">
        <v>53</v>
      </c>
      <c r="R49" s="142" t="s">
        <v>1119</v>
      </c>
      <c r="S49" s="142" t="s">
        <v>1123</v>
      </c>
      <c r="T49" s="150" t="s">
        <v>187</v>
      </c>
      <c r="U49" s="143">
        <v>1</v>
      </c>
      <c r="V49" s="151">
        <v>2678</v>
      </c>
      <c r="W49" s="636"/>
      <c r="X49" s="151">
        <v>19667.88</v>
      </c>
      <c r="Y49" s="916"/>
      <c r="Z49" s="918"/>
    </row>
    <row r="50" spans="1:26" s="3" customFormat="1" ht="34.5" customHeight="1">
      <c r="A50" s="961" t="s">
        <v>889</v>
      </c>
      <c r="B50" s="961">
        <v>652</v>
      </c>
      <c r="C50" s="1047" t="s">
        <v>890</v>
      </c>
      <c r="D50" s="1126" t="s">
        <v>473</v>
      </c>
      <c r="E50" s="961" t="s">
        <v>1167</v>
      </c>
      <c r="F50" s="1080" t="s">
        <v>759</v>
      </c>
      <c r="G50" s="1080" t="s">
        <v>182</v>
      </c>
      <c r="H50" s="950">
        <v>248152</v>
      </c>
      <c r="I50" s="1081"/>
      <c r="J50" s="961" t="s">
        <v>624</v>
      </c>
      <c r="K50" s="967" t="s">
        <v>1117</v>
      </c>
      <c r="L50" s="967" t="s">
        <v>760</v>
      </c>
      <c r="M50" s="947">
        <v>1</v>
      </c>
      <c r="N50" s="1009">
        <v>210482.53</v>
      </c>
      <c r="O50" s="542"/>
      <c r="P50" s="542"/>
      <c r="Q50" s="183" t="s">
        <v>54</v>
      </c>
      <c r="R50" s="183" t="s">
        <v>1117</v>
      </c>
      <c r="S50" s="183" t="s">
        <v>1121</v>
      </c>
      <c r="T50" s="183" t="s">
        <v>791</v>
      </c>
      <c r="U50" s="129">
        <v>1</v>
      </c>
      <c r="V50" s="187">
        <v>512.45</v>
      </c>
      <c r="W50" s="540"/>
      <c r="X50" s="515">
        <v>539.74</v>
      </c>
      <c r="Y50" s="915">
        <v>5</v>
      </c>
      <c r="Z50" s="917">
        <v>214236.96</v>
      </c>
    </row>
    <row r="51" spans="1:26" s="3" customFormat="1" ht="33" customHeight="1">
      <c r="A51" s="961"/>
      <c r="B51" s="961"/>
      <c r="C51" s="1047"/>
      <c r="D51" s="1126"/>
      <c r="E51" s="961"/>
      <c r="F51" s="1080"/>
      <c r="G51" s="1080"/>
      <c r="H51" s="950"/>
      <c r="I51" s="1087"/>
      <c r="J51" s="961"/>
      <c r="K51" s="968"/>
      <c r="L51" s="968"/>
      <c r="M51" s="949"/>
      <c r="N51" s="933"/>
      <c r="O51" s="543"/>
      <c r="P51" s="543"/>
      <c r="Q51" s="183" t="s">
        <v>55</v>
      </c>
      <c r="R51" s="183" t="s">
        <v>1117</v>
      </c>
      <c r="S51" s="183" t="s">
        <v>1120</v>
      </c>
      <c r="T51" s="183" t="s">
        <v>792</v>
      </c>
      <c r="U51" s="129">
        <v>1</v>
      </c>
      <c r="V51" s="187">
        <v>642.25</v>
      </c>
      <c r="W51" s="541"/>
      <c r="X51" s="515">
        <v>2651.18</v>
      </c>
      <c r="Y51" s="919"/>
      <c r="Z51" s="920"/>
    </row>
    <row r="52" spans="1:26" s="3" customFormat="1" ht="38.25" customHeight="1">
      <c r="A52" s="961"/>
      <c r="B52" s="961"/>
      <c r="C52" s="1047"/>
      <c r="D52" s="1126"/>
      <c r="E52" s="961"/>
      <c r="F52" s="1080"/>
      <c r="G52" s="1080"/>
      <c r="H52" s="950"/>
      <c r="I52" s="1087"/>
      <c r="J52" s="961"/>
      <c r="K52" s="968"/>
      <c r="L52" s="968"/>
      <c r="M52" s="949"/>
      <c r="N52" s="933"/>
      <c r="O52" s="543"/>
      <c r="P52" s="543"/>
      <c r="Q52" s="183" t="s">
        <v>483</v>
      </c>
      <c r="R52" s="183" t="s">
        <v>1119</v>
      </c>
      <c r="S52" s="183" t="s">
        <v>1128</v>
      </c>
      <c r="T52" s="183" t="s">
        <v>144</v>
      </c>
      <c r="U52" s="129">
        <v>1</v>
      </c>
      <c r="V52" s="187">
        <v>1314.23</v>
      </c>
      <c r="W52" s="541"/>
      <c r="X52" s="515">
        <v>7502.46</v>
      </c>
      <c r="Y52" s="919"/>
      <c r="Z52" s="920"/>
    </row>
    <row r="53" spans="1:26" s="3" customFormat="1" ht="51.75" customHeight="1">
      <c r="A53" s="961"/>
      <c r="B53" s="961"/>
      <c r="C53" s="1047"/>
      <c r="D53" s="1126"/>
      <c r="E53" s="961"/>
      <c r="F53" s="1080"/>
      <c r="G53" s="1080"/>
      <c r="H53" s="950"/>
      <c r="I53" s="1087"/>
      <c r="J53" s="961"/>
      <c r="K53" s="968"/>
      <c r="L53" s="968"/>
      <c r="M53" s="949"/>
      <c r="N53" s="933"/>
      <c r="O53" s="543"/>
      <c r="P53" s="543"/>
      <c r="Q53" s="183" t="s">
        <v>624</v>
      </c>
      <c r="R53" s="183" t="s">
        <v>1117</v>
      </c>
      <c r="S53" s="183" t="s">
        <v>1121</v>
      </c>
      <c r="T53" s="183" t="s">
        <v>790</v>
      </c>
      <c r="U53" s="129">
        <v>1</v>
      </c>
      <c r="V53" s="187">
        <v>28297.18</v>
      </c>
      <c r="W53" s="541"/>
      <c r="X53" s="515">
        <v>183777.03</v>
      </c>
      <c r="Y53" s="919"/>
      <c r="Z53" s="920"/>
    </row>
    <row r="54" spans="1:26" s="5" customFormat="1" ht="39.75" customHeight="1">
      <c r="A54" s="961"/>
      <c r="B54" s="961"/>
      <c r="C54" s="1047"/>
      <c r="D54" s="1126"/>
      <c r="E54" s="961"/>
      <c r="F54" s="1080"/>
      <c r="G54" s="1080"/>
      <c r="H54" s="950"/>
      <c r="I54" s="1116"/>
      <c r="J54" s="961"/>
      <c r="K54" s="969"/>
      <c r="L54" s="969"/>
      <c r="M54" s="948"/>
      <c r="N54" s="1010"/>
      <c r="O54" s="544"/>
      <c r="P54" s="544"/>
      <c r="Q54" s="183" t="s">
        <v>56</v>
      </c>
      <c r="R54" s="183" t="s">
        <v>1119</v>
      </c>
      <c r="S54" s="183" t="s">
        <v>1128</v>
      </c>
      <c r="T54" s="183" t="s">
        <v>167</v>
      </c>
      <c r="U54" s="129">
        <v>1</v>
      </c>
      <c r="V54" s="187">
        <v>1444.03</v>
      </c>
      <c r="W54" s="547"/>
      <c r="X54" s="515">
        <v>8799.47</v>
      </c>
      <c r="Y54" s="916"/>
      <c r="Z54" s="918"/>
    </row>
    <row r="55" spans="1:26" s="5" customFormat="1" ht="63" customHeight="1">
      <c r="A55" s="987" t="s">
        <v>891</v>
      </c>
      <c r="B55" s="961">
        <v>631</v>
      </c>
      <c r="C55" s="1061" t="s">
        <v>892</v>
      </c>
      <c r="D55" s="1126" t="s">
        <v>474</v>
      </c>
      <c r="E55" s="992" t="s">
        <v>1167</v>
      </c>
      <c r="F55" s="962" t="s">
        <v>967</v>
      </c>
      <c r="G55" s="962" t="s">
        <v>968</v>
      </c>
      <c r="H55" s="940">
        <v>98138.5</v>
      </c>
      <c r="I55" s="1009"/>
      <c r="J55" s="961" t="s">
        <v>571</v>
      </c>
      <c r="K55" s="967" t="s">
        <v>1117</v>
      </c>
      <c r="L55" s="961" t="s">
        <v>1978</v>
      </c>
      <c r="M55" s="947">
        <v>1</v>
      </c>
      <c r="N55" s="950">
        <v>83241.07</v>
      </c>
      <c r="O55" s="536"/>
      <c r="P55" s="536"/>
      <c r="Q55" s="140" t="s">
        <v>571</v>
      </c>
      <c r="R55" s="140" t="s">
        <v>1117</v>
      </c>
      <c r="S55" s="140" t="s">
        <v>1120</v>
      </c>
      <c r="T55" s="140" t="s">
        <v>572</v>
      </c>
      <c r="U55" s="129">
        <v>1</v>
      </c>
      <c r="V55" s="141">
        <v>5942.82</v>
      </c>
      <c r="W55" s="540"/>
      <c r="X55" s="501">
        <v>33846.83</v>
      </c>
      <c r="Y55" s="921">
        <v>4</v>
      </c>
      <c r="Z55" s="923">
        <v>77936.77</v>
      </c>
    </row>
    <row r="56" spans="1:26" ht="113.25" customHeight="1">
      <c r="A56" s="987"/>
      <c r="B56" s="961"/>
      <c r="C56" s="1063"/>
      <c r="D56" s="1126"/>
      <c r="E56" s="992"/>
      <c r="F56" s="962"/>
      <c r="G56" s="962"/>
      <c r="H56" s="940"/>
      <c r="I56" s="1010"/>
      <c r="J56" s="961"/>
      <c r="K56" s="969"/>
      <c r="L56" s="961"/>
      <c r="M56" s="948"/>
      <c r="N56" s="950"/>
      <c r="O56" s="536"/>
      <c r="P56" s="536"/>
      <c r="Q56" s="146" t="s">
        <v>573</v>
      </c>
      <c r="R56" s="140" t="s">
        <v>1119</v>
      </c>
      <c r="S56" s="140" t="s">
        <v>1130</v>
      </c>
      <c r="T56" s="128" t="s">
        <v>574</v>
      </c>
      <c r="U56" s="129">
        <v>1</v>
      </c>
      <c r="V56" s="144">
        <v>6815.19</v>
      </c>
      <c r="W56" s="544"/>
      <c r="X56" s="502">
        <v>43766.76</v>
      </c>
      <c r="Y56" s="922"/>
      <c r="Z56" s="924"/>
    </row>
    <row r="57" spans="1:26" ht="99">
      <c r="A57" s="1123" t="s">
        <v>893</v>
      </c>
      <c r="B57" s="1123">
        <v>632</v>
      </c>
      <c r="C57" s="1114" t="s">
        <v>894</v>
      </c>
      <c r="D57" s="1106" t="s">
        <v>475</v>
      </c>
      <c r="E57" s="1110" t="s">
        <v>1893</v>
      </c>
      <c r="F57" s="1108" t="s">
        <v>961</v>
      </c>
      <c r="G57" s="1108" t="s">
        <v>969</v>
      </c>
      <c r="H57" s="1119">
        <v>155642</v>
      </c>
      <c r="I57" s="761"/>
      <c r="J57" s="1114" t="s">
        <v>480</v>
      </c>
      <c r="K57" s="1114" t="s">
        <v>1119</v>
      </c>
      <c r="L57" s="1112" t="s">
        <v>1986</v>
      </c>
      <c r="M57" s="1121">
        <v>1</v>
      </c>
      <c r="N57" s="1117">
        <v>132015.54</v>
      </c>
      <c r="O57" s="762"/>
      <c r="P57" s="762"/>
      <c r="Q57" s="786" t="s">
        <v>658</v>
      </c>
      <c r="R57" s="787" t="s">
        <v>1119</v>
      </c>
      <c r="S57" s="787" t="s">
        <v>1127</v>
      </c>
      <c r="T57" s="788" t="s">
        <v>659</v>
      </c>
      <c r="U57" s="789">
        <v>1</v>
      </c>
      <c r="V57" s="752">
        <v>17576.26</v>
      </c>
      <c r="W57" s="752"/>
      <c r="X57" s="752"/>
      <c r="Y57" s="1101">
        <v>3</v>
      </c>
      <c r="Z57" s="923">
        <v>17202.59</v>
      </c>
    </row>
    <row r="58" spans="1:26" s="6" customFormat="1" ht="99">
      <c r="A58" s="1124"/>
      <c r="B58" s="1124"/>
      <c r="C58" s="1115"/>
      <c r="D58" s="1107"/>
      <c r="E58" s="1111"/>
      <c r="F58" s="1109"/>
      <c r="G58" s="1109"/>
      <c r="H58" s="1120"/>
      <c r="I58" s="763"/>
      <c r="J58" s="1115"/>
      <c r="K58" s="1115"/>
      <c r="L58" s="1113"/>
      <c r="M58" s="1122"/>
      <c r="N58" s="1118"/>
      <c r="O58" s="764"/>
      <c r="P58" s="764"/>
      <c r="Q58" s="787" t="s">
        <v>578</v>
      </c>
      <c r="R58" s="787" t="s">
        <v>1117</v>
      </c>
      <c r="S58" s="787" t="s">
        <v>1125</v>
      </c>
      <c r="T58" s="790" t="s">
        <v>579</v>
      </c>
      <c r="U58" s="789">
        <v>1</v>
      </c>
      <c r="V58" s="753">
        <v>2657.2</v>
      </c>
      <c r="W58" s="753"/>
      <c r="X58" s="753"/>
      <c r="Y58" s="1101"/>
      <c r="Z58" s="924"/>
    </row>
    <row r="59" spans="1:26" s="57" customFormat="1" ht="23.25" customHeight="1">
      <c r="A59" s="72"/>
      <c r="B59" s="72"/>
      <c r="C59" s="49"/>
      <c r="D59" s="60"/>
      <c r="E59" s="49"/>
      <c r="F59" s="63"/>
      <c r="G59" s="63"/>
      <c r="H59" s="51"/>
      <c r="I59" s="51"/>
      <c r="J59" s="47"/>
      <c r="K59" s="47"/>
      <c r="L59" s="62"/>
      <c r="M59" s="50"/>
      <c r="N59" s="52"/>
      <c r="O59" s="52"/>
      <c r="P59" s="52"/>
      <c r="Q59" s="47"/>
      <c r="R59" s="47"/>
      <c r="S59" s="47"/>
      <c r="T59" s="62"/>
      <c r="U59" s="50"/>
      <c r="V59" s="52"/>
      <c r="W59" s="52"/>
      <c r="X59" s="52"/>
      <c r="Y59" s="81"/>
      <c r="Z59" s="82"/>
    </row>
    <row r="60" spans="1:26" ht="66" customHeight="1" thickBot="1">
      <c r="A60" s="75"/>
      <c r="B60" s="75"/>
      <c r="C60" s="75"/>
      <c r="Y60" s="55" t="s">
        <v>844</v>
      </c>
      <c r="Z60" s="83"/>
    </row>
    <row r="61" spans="1:26" ht="84" customHeight="1" thickBot="1">
      <c r="A61" s="891" t="s">
        <v>1311</v>
      </c>
      <c r="B61" s="891"/>
      <c r="C61" s="181" t="s">
        <v>1309</v>
      </c>
      <c r="D61" s="179" t="s">
        <v>1307</v>
      </c>
      <c r="E61" s="180" t="s">
        <v>1308</v>
      </c>
      <c r="F61" s="892" t="s">
        <v>1310</v>
      </c>
      <c r="G61" s="893"/>
      <c r="H61" s="361" t="s">
        <v>1799</v>
      </c>
      <c r="I61" s="626"/>
      <c r="J61" s="791" t="s">
        <v>1895</v>
      </c>
      <c r="K61" s="321"/>
      <c r="L61" s="12" t="s">
        <v>839</v>
      </c>
      <c r="M61" s="43">
        <f>SUM(M4:M58)</f>
        <v>16</v>
      </c>
      <c r="N61" s="13">
        <f>SUM(N4:N58)</f>
        <v>7051309.85</v>
      </c>
      <c r="O61" s="629"/>
      <c r="P61" s="629"/>
      <c r="Q61" s="14"/>
      <c r="R61" s="113"/>
      <c r="S61" s="113"/>
      <c r="T61" s="12" t="s">
        <v>837</v>
      </c>
      <c r="U61" s="43">
        <f>SUM(U4:U58)</f>
        <v>46</v>
      </c>
      <c r="V61" s="13">
        <f>SUM(V4:V58)</f>
        <v>1075789.24</v>
      </c>
      <c r="W61" s="13"/>
      <c r="X61" s="13"/>
      <c r="Y61" s="46">
        <f>SUM(Y4:Y58)</f>
        <v>95</v>
      </c>
      <c r="Z61" s="38">
        <f>SUM(Z4:Z58)</f>
        <v>4149258.5899999994</v>
      </c>
    </row>
    <row r="64" spans="20:21" ht="16.5" hidden="1">
      <c r="T64" s="119" t="s">
        <v>1149</v>
      </c>
      <c r="U64" s="120" t="s">
        <v>1150</v>
      </c>
    </row>
    <row r="65" spans="19:21" ht="18.75" hidden="1">
      <c r="S65" s="121" t="s">
        <v>1138</v>
      </c>
      <c r="T65" s="122">
        <f>SUMIF($S$4:$S$58,"Mehedinti",$V$4:$V$58)</f>
        <v>0</v>
      </c>
      <c r="U65" s="123">
        <f>T65*100/13</f>
        <v>0</v>
      </c>
    </row>
    <row r="66" spans="19:25" ht="18.75" hidden="1">
      <c r="S66" s="121" t="s">
        <v>1125</v>
      </c>
      <c r="T66" s="122">
        <f>SUMIF($S$4:$S$58,"Dolj",$V$4:$V$58)</f>
        <v>59091.35999999999</v>
      </c>
      <c r="U66" s="123">
        <f>T66*100/13</f>
        <v>454548.923076923</v>
      </c>
      <c r="V66" s="117"/>
      <c r="W66" s="117"/>
      <c r="X66" s="117"/>
      <c r="Y66" s="118"/>
    </row>
    <row r="67" spans="19:25" ht="18.75" hidden="1">
      <c r="S67" s="121" t="s">
        <v>1131</v>
      </c>
      <c r="T67" s="122">
        <f>SUMIF($S$4:$S$58,"Olt",$V$4:$V$58)</f>
        <v>312149.01000000007</v>
      </c>
      <c r="U67" s="123">
        <f aca="true" t="shared" si="0" ref="U67:U87">T67*100/13</f>
        <v>2401146.2307692314</v>
      </c>
      <c r="V67" s="117"/>
      <c r="W67" s="117"/>
      <c r="X67" s="117"/>
      <c r="Y67" s="118"/>
    </row>
    <row r="68" spans="19:25" ht="18.75" hidden="1">
      <c r="S68" s="121" t="s">
        <v>1132</v>
      </c>
      <c r="T68" s="122">
        <f>SUMIF($S$4:$S$58,"Teleorman",$V$4:$V$58)</f>
        <v>73821.15</v>
      </c>
      <c r="U68" s="123">
        <f t="shared" si="0"/>
        <v>567854.9999999999</v>
      </c>
      <c r="V68" s="117"/>
      <c r="W68" s="117"/>
      <c r="X68" s="117"/>
      <c r="Y68" s="118"/>
    </row>
    <row r="69" spans="19:25" ht="18.75" hidden="1">
      <c r="S69" s="121" t="s">
        <v>1122</v>
      </c>
      <c r="T69" s="122">
        <f>SUMIF($S$4:$S$58,"Giurgiu",$V$4:$V$58)</f>
        <v>0</v>
      </c>
      <c r="U69" s="123">
        <f t="shared" si="0"/>
        <v>0</v>
      </c>
      <c r="V69" s="117"/>
      <c r="W69" s="117"/>
      <c r="X69" s="117"/>
      <c r="Y69" s="118"/>
    </row>
    <row r="70" spans="19:25" ht="18.75" hidden="1">
      <c r="S70" s="121" t="s">
        <v>1120</v>
      </c>
      <c r="T70" s="122">
        <f>SUMIF($S$4:$S$58,"Calarasi",$V$4:$V$58)</f>
        <v>120359.95999999999</v>
      </c>
      <c r="U70" s="123">
        <f t="shared" si="0"/>
        <v>925845.8461538461</v>
      </c>
      <c r="V70" s="117"/>
      <c r="W70" s="117"/>
      <c r="X70" s="117"/>
      <c r="Y70" s="118"/>
    </row>
    <row r="71" spans="19:25" ht="18.75" hidden="1">
      <c r="S71" s="121" t="s">
        <v>1121</v>
      </c>
      <c r="T71" s="122">
        <f>SUMIF($S$4:$S$58,"Constanta",$V$4:$V$58)</f>
        <v>88628.73</v>
      </c>
      <c r="U71" s="123">
        <f t="shared" si="0"/>
        <v>681759.4615384615</v>
      </c>
      <c r="V71" s="117"/>
      <c r="W71" s="117"/>
      <c r="X71" s="117"/>
      <c r="Y71" s="118"/>
    </row>
    <row r="72" spans="19:25" ht="18.75" hidden="1">
      <c r="S72" s="121" t="s">
        <v>1128</v>
      </c>
      <c r="T72" s="122">
        <f>SUMIF($S$4:$S$58,"Dobrich",$V$4:$V$58)</f>
        <v>181650.6</v>
      </c>
      <c r="U72" s="123">
        <f t="shared" si="0"/>
        <v>1397312.3076923077</v>
      </c>
      <c r="V72" s="117"/>
      <c r="W72" s="117"/>
      <c r="X72" s="117"/>
      <c r="Y72" s="118"/>
    </row>
    <row r="73" spans="19:25" ht="18.75" hidden="1">
      <c r="S73" s="121" t="s">
        <v>1130</v>
      </c>
      <c r="T73" s="122">
        <f>SUMIF($S$4:$S$58,"Silistra",$V$4:$V$58)</f>
        <v>6815.19</v>
      </c>
      <c r="U73" s="123">
        <f t="shared" si="0"/>
        <v>52424.53846153846</v>
      </c>
      <c r="V73" s="117"/>
      <c r="W73" s="117"/>
      <c r="X73" s="117"/>
      <c r="Y73" s="118"/>
    </row>
    <row r="74" spans="19:25" ht="18.75" hidden="1">
      <c r="S74" s="121" t="s">
        <v>1141</v>
      </c>
      <c r="T74" s="122">
        <f>SUMIF($S$4:$S$58,"Razgrad",$V$4:$V$58)</f>
        <v>0</v>
      </c>
      <c r="U74" s="123">
        <f t="shared" si="0"/>
        <v>0</v>
      </c>
      <c r="V74" s="117"/>
      <c r="W74" s="117"/>
      <c r="X74" s="117"/>
      <c r="Y74" s="118"/>
    </row>
    <row r="75" spans="19:25" ht="18.75" hidden="1">
      <c r="S75" s="121" t="s">
        <v>1123</v>
      </c>
      <c r="T75" s="122">
        <f>SUMIF($S$4:$S$58,"Ruse",$V$4:$V$58)</f>
        <v>46802.99</v>
      </c>
      <c r="U75" s="123">
        <f t="shared" si="0"/>
        <v>360023</v>
      </c>
      <c r="V75" s="117"/>
      <c r="W75" s="117"/>
      <c r="X75" s="117"/>
      <c r="Y75" s="118"/>
    </row>
    <row r="76" spans="19:25" ht="18.75" hidden="1">
      <c r="S76" s="121" t="s">
        <v>1129</v>
      </c>
      <c r="T76" s="122">
        <f>SUMIF($S$4:$S$58,"Veliko Tarnovo",$V$4:$V$58)</f>
        <v>10127.45</v>
      </c>
      <c r="U76" s="123">
        <f t="shared" si="0"/>
        <v>77903.46153846155</v>
      </c>
      <c r="V76" s="117"/>
      <c r="W76" s="117"/>
      <c r="X76" s="117"/>
      <c r="Y76" s="118"/>
    </row>
    <row r="77" spans="19:21" ht="18.75" hidden="1">
      <c r="S77" s="121" t="s">
        <v>1124</v>
      </c>
      <c r="T77" s="122">
        <f>SUMIF($S$4:$S$58,"Pleven",$V$4:$V$58)</f>
        <v>111788.76</v>
      </c>
      <c r="U77" s="123">
        <f t="shared" si="0"/>
        <v>859913.5384615385</v>
      </c>
    </row>
    <row r="78" spans="19:21" ht="18.75" hidden="1">
      <c r="S78" s="121" t="s">
        <v>1133</v>
      </c>
      <c r="T78" s="122">
        <f>SUMIF($S$4:$S$58,"Vratsa",$V$4:$V$58)</f>
        <v>9006.57</v>
      </c>
      <c r="U78" s="123">
        <f t="shared" si="0"/>
        <v>69281.30769230769</v>
      </c>
    </row>
    <row r="79" spans="19:21" ht="18.75" hidden="1">
      <c r="S79" s="121" t="s">
        <v>1126</v>
      </c>
      <c r="T79" s="122">
        <f>SUMIF($S$4:$S$58,"Montana",$V$4:$V$58)</f>
        <v>0</v>
      </c>
      <c r="U79" s="123">
        <f t="shared" si="0"/>
        <v>0</v>
      </c>
    </row>
    <row r="80" spans="19:21" ht="18.75" hidden="1">
      <c r="S80" s="121" t="s">
        <v>1127</v>
      </c>
      <c r="T80" s="122">
        <f>SUMIF($S$4:$S$58,"Vidin",$V$4:$V$58)</f>
        <v>17576.26</v>
      </c>
      <c r="U80" s="123">
        <f t="shared" si="0"/>
        <v>135201.99999999997</v>
      </c>
    </row>
    <row r="81" spans="19:21" ht="18.75" hidden="1">
      <c r="S81" s="121" t="s">
        <v>1135</v>
      </c>
      <c r="T81" s="122">
        <f>SUMIF($S$4:$S$58,"Sofia",$V$4:$V$58)</f>
        <v>23803.81</v>
      </c>
      <c r="U81" s="123">
        <f t="shared" si="0"/>
        <v>183106.23076923078</v>
      </c>
    </row>
    <row r="82" spans="19:21" ht="18.75" hidden="1">
      <c r="S82" s="121" t="s">
        <v>1134</v>
      </c>
      <c r="T82" s="122">
        <f>SUMIF($S$4:$S$58,"Bucuresti",$V$4:$V$58)</f>
        <v>14167.4</v>
      </c>
      <c r="U82" s="123">
        <f t="shared" si="0"/>
        <v>108980</v>
      </c>
    </row>
    <row r="83" spans="19:21" ht="18.75" hidden="1">
      <c r="S83" s="121" t="s">
        <v>1136</v>
      </c>
      <c r="T83" s="122">
        <f>SUMIF($S$4:$S$58,"Varna",$V$4:$V$58)</f>
        <v>0</v>
      </c>
      <c r="U83" s="123">
        <f t="shared" si="0"/>
        <v>0</v>
      </c>
    </row>
    <row r="84" spans="19:21" ht="18.75" hidden="1">
      <c r="S84" s="121" t="s">
        <v>1143</v>
      </c>
      <c r="T84" s="122">
        <f>SUMIF($S$4:$S$58,"Arges",$V$4:$V$58)</f>
        <v>0</v>
      </c>
      <c r="U84" s="123">
        <f t="shared" si="0"/>
        <v>0</v>
      </c>
    </row>
    <row r="85" spans="19:21" ht="18.75" hidden="1">
      <c r="S85" s="121" t="s">
        <v>1147</v>
      </c>
      <c r="T85" s="122">
        <f>SUMIF($S$4:$S$58,"Tulcea",$V$4:$V$58)</f>
        <v>0</v>
      </c>
      <c r="U85" s="123">
        <f t="shared" si="0"/>
        <v>0</v>
      </c>
    </row>
    <row r="86" spans="19:21" ht="18.75" hidden="1">
      <c r="S86" s="121" t="s">
        <v>1148</v>
      </c>
      <c r="T86" s="122">
        <f>SUMIF($S$4:$S$58,"Burgas",$V$4:$V$58)</f>
        <v>0</v>
      </c>
      <c r="U86" s="123">
        <f t="shared" si="0"/>
        <v>0</v>
      </c>
    </row>
    <row r="87" spans="19:21" ht="18.75" hidden="1">
      <c r="S87" s="121" t="s">
        <v>1137</v>
      </c>
      <c r="T87" s="122">
        <f>SUMIF($S$4:$S$58,"Ilfov",$V$4:$V$58)</f>
        <v>0</v>
      </c>
      <c r="U87" s="123">
        <f t="shared" si="0"/>
        <v>0</v>
      </c>
    </row>
    <row r="88" spans="20:21" ht="16.5" hidden="1">
      <c r="T88" s="27">
        <f>SUM(T65:T87)</f>
        <v>1075789.2399999998</v>
      </c>
      <c r="U88" s="27">
        <f>SUM(U65:U87)</f>
        <v>8275301.846153847</v>
      </c>
    </row>
    <row r="89" ht="16.5" hidden="1"/>
    <row r="90" ht="16.5" hidden="1"/>
  </sheetData>
  <sheetProtection/>
  <mergeCells count="300">
    <mergeCell ref="I4:I5"/>
    <mergeCell ref="I9:I10"/>
    <mergeCell ref="K2:K3"/>
    <mergeCell ref="K4:K5"/>
    <mergeCell ref="K6:K8"/>
    <mergeCell ref="K9:K10"/>
    <mergeCell ref="J2:J3"/>
    <mergeCell ref="A61:B61"/>
    <mergeCell ref="F61:G61"/>
    <mergeCell ref="K35:K38"/>
    <mergeCell ref="K39:K40"/>
    <mergeCell ref="K41:K44"/>
    <mergeCell ref="I55:I56"/>
    <mergeCell ref="I41:I44"/>
    <mergeCell ref="F46:F49"/>
    <mergeCell ref="H39:H40"/>
    <mergeCell ref="J39:J40"/>
    <mergeCell ref="K30:K32"/>
    <mergeCell ref="K33:K34"/>
    <mergeCell ref="X2:X3"/>
    <mergeCell ref="A1:C1"/>
    <mergeCell ref="D1:Z1"/>
    <mergeCell ref="I18:I21"/>
    <mergeCell ref="L2:P2"/>
    <mergeCell ref="Q2:W2"/>
    <mergeCell ref="I2:I3"/>
    <mergeCell ref="I6:I8"/>
    <mergeCell ref="M27:M29"/>
    <mergeCell ref="M25:M26"/>
    <mergeCell ref="K18:K21"/>
    <mergeCell ref="K22:K24"/>
    <mergeCell ref="K25:K26"/>
    <mergeCell ref="K27:K29"/>
    <mergeCell ref="N35:N38"/>
    <mergeCell ref="N33:N34"/>
    <mergeCell ref="Z2:Z3"/>
    <mergeCell ref="L41:L44"/>
    <mergeCell ref="L25:L26"/>
    <mergeCell ref="N22:N24"/>
    <mergeCell ref="L27:L29"/>
    <mergeCell ref="L6:L8"/>
    <mergeCell ref="M22:M24"/>
    <mergeCell ref="L35:L38"/>
    <mergeCell ref="M46:M49"/>
    <mergeCell ref="M50:M54"/>
    <mergeCell ref="M18:M21"/>
    <mergeCell ref="Y2:Y3"/>
    <mergeCell ref="N46:N49"/>
    <mergeCell ref="N39:N40"/>
    <mergeCell ref="M39:M40"/>
    <mergeCell ref="M41:M44"/>
    <mergeCell ref="M30:M32"/>
    <mergeCell ref="N9:N10"/>
    <mergeCell ref="N4:N5"/>
    <mergeCell ref="F35:F38"/>
    <mergeCell ref="F41:F44"/>
    <mergeCell ref="E39:E40"/>
    <mergeCell ref="G41:G44"/>
    <mergeCell ref="H22:H24"/>
    <mergeCell ref="E41:E44"/>
    <mergeCell ref="M33:M34"/>
    <mergeCell ref="M35:M38"/>
    <mergeCell ref="G39:G40"/>
    <mergeCell ref="N50:N54"/>
    <mergeCell ref="N41:N44"/>
    <mergeCell ref="N27:N29"/>
    <mergeCell ref="J22:J24"/>
    <mergeCell ref="L22:L24"/>
    <mergeCell ref="H46:H49"/>
    <mergeCell ref="J46:J49"/>
    <mergeCell ref="J41:J44"/>
    <mergeCell ref="H41:H44"/>
    <mergeCell ref="N30:N32"/>
    <mergeCell ref="L46:L49"/>
    <mergeCell ref="F39:F40"/>
    <mergeCell ref="G46:G49"/>
    <mergeCell ref="L39:L40"/>
    <mergeCell ref="K46:K49"/>
    <mergeCell ref="B46:B49"/>
    <mergeCell ref="C46:C49"/>
    <mergeCell ref="D46:D49"/>
    <mergeCell ref="E46:E49"/>
    <mergeCell ref="C39:C40"/>
    <mergeCell ref="B39:B40"/>
    <mergeCell ref="G35:G38"/>
    <mergeCell ref="G33:G34"/>
    <mergeCell ref="H33:H34"/>
    <mergeCell ref="J33:J34"/>
    <mergeCell ref="H35:H38"/>
    <mergeCell ref="J35:J38"/>
    <mergeCell ref="I33:I34"/>
    <mergeCell ref="F33:F34"/>
    <mergeCell ref="H30:H32"/>
    <mergeCell ref="J30:J32"/>
    <mergeCell ref="J25:J26"/>
    <mergeCell ref="H14:H17"/>
    <mergeCell ref="G27:G29"/>
    <mergeCell ref="H27:H29"/>
    <mergeCell ref="J27:J29"/>
    <mergeCell ref="H25:H26"/>
    <mergeCell ref="I22:I24"/>
    <mergeCell ref="I14:I17"/>
    <mergeCell ref="M4:M5"/>
    <mergeCell ref="M6:M8"/>
    <mergeCell ref="M9:M10"/>
    <mergeCell ref="L9:L10"/>
    <mergeCell ref="N6:N8"/>
    <mergeCell ref="F30:F32"/>
    <mergeCell ref="G22:G24"/>
    <mergeCell ref="J6:J8"/>
    <mergeCell ref="L30:L32"/>
    <mergeCell ref="G30:G32"/>
    <mergeCell ref="N11:N13"/>
    <mergeCell ref="N18:N21"/>
    <mergeCell ref="N14:N17"/>
    <mergeCell ref="N25:N26"/>
    <mergeCell ref="H18:H21"/>
    <mergeCell ref="L11:L13"/>
    <mergeCell ref="K11:K13"/>
    <mergeCell ref="K14:K17"/>
    <mergeCell ref="M11:M13"/>
    <mergeCell ref="M14:M17"/>
    <mergeCell ref="E25:E26"/>
    <mergeCell ref="E22:E24"/>
    <mergeCell ref="E14:E17"/>
    <mergeCell ref="G14:G17"/>
    <mergeCell ref="F18:F21"/>
    <mergeCell ref="E18:E21"/>
    <mergeCell ref="F25:F26"/>
    <mergeCell ref="G25:G26"/>
    <mergeCell ref="F22:F24"/>
    <mergeCell ref="A2:A3"/>
    <mergeCell ref="L14:L17"/>
    <mergeCell ref="J9:J10"/>
    <mergeCell ref="H6:H8"/>
    <mergeCell ref="G4:G5"/>
    <mergeCell ref="J4:J5"/>
    <mergeCell ref="L4:L5"/>
    <mergeCell ref="J11:J13"/>
    <mergeCell ref="G11:G13"/>
    <mergeCell ref="H11:H13"/>
    <mergeCell ref="H2:H3"/>
    <mergeCell ref="D11:D13"/>
    <mergeCell ref="E11:E13"/>
    <mergeCell ref="F11:F13"/>
    <mergeCell ref="F6:F8"/>
    <mergeCell ref="E9:E10"/>
    <mergeCell ref="H9:H10"/>
    <mergeCell ref="E6:E8"/>
    <mergeCell ref="F2:F3"/>
    <mergeCell ref="E2:E3"/>
    <mergeCell ref="D25:D26"/>
    <mergeCell ref="C22:C24"/>
    <mergeCell ref="D22:D24"/>
    <mergeCell ref="G9:G10"/>
    <mergeCell ref="F9:F10"/>
    <mergeCell ref="F27:F29"/>
    <mergeCell ref="G18:G21"/>
    <mergeCell ref="F14:F17"/>
    <mergeCell ref="C14:C17"/>
    <mergeCell ref="E27:E29"/>
    <mergeCell ref="G2:G3"/>
    <mergeCell ref="E4:E5"/>
    <mergeCell ref="H4:H5"/>
    <mergeCell ref="A6:A8"/>
    <mergeCell ref="F4:F5"/>
    <mergeCell ref="A4:A5"/>
    <mergeCell ref="B4:B5"/>
    <mergeCell ref="G6:G8"/>
    <mergeCell ref="B2:B3"/>
    <mergeCell ref="C2:C3"/>
    <mergeCell ref="A11:A13"/>
    <mergeCell ref="B11:B13"/>
    <mergeCell ref="D9:D10"/>
    <mergeCell ref="D6:D8"/>
    <mergeCell ref="B6:B8"/>
    <mergeCell ref="A9:A10"/>
    <mergeCell ref="C11:C13"/>
    <mergeCell ref="C6:C8"/>
    <mergeCell ref="B9:B10"/>
    <mergeCell ref="C9:C10"/>
    <mergeCell ref="D2:D3"/>
    <mergeCell ref="D4:D5"/>
    <mergeCell ref="A46:A49"/>
    <mergeCell ref="C4:C5"/>
    <mergeCell ref="A22:A24"/>
    <mergeCell ref="A18:A21"/>
    <mergeCell ref="A14:A17"/>
    <mergeCell ref="B14:B17"/>
    <mergeCell ref="D35:D38"/>
    <mergeCell ref="A30:A32"/>
    <mergeCell ref="D50:D54"/>
    <mergeCell ref="D55:D56"/>
    <mergeCell ref="D27:D29"/>
    <mergeCell ref="E30:E32"/>
    <mergeCell ref="D33:D34"/>
    <mergeCell ref="E33:E34"/>
    <mergeCell ref="D39:D40"/>
    <mergeCell ref="E35:E38"/>
    <mergeCell ref="E50:E54"/>
    <mergeCell ref="D41:D44"/>
    <mergeCell ref="D30:D32"/>
    <mergeCell ref="B33:B34"/>
    <mergeCell ref="C33:C34"/>
    <mergeCell ref="D14:D17"/>
    <mergeCell ref="D18:D21"/>
    <mergeCell ref="A25:A26"/>
    <mergeCell ref="B22:B24"/>
    <mergeCell ref="B25:B26"/>
    <mergeCell ref="C25:C26"/>
    <mergeCell ref="B18:B21"/>
    <mergeCell ref="C18:C21"/>
    <mergeCell ref="A27:A29"/>
    <mergeCell ref="B30:B32"/>
    <mergeCell ref="C30:C32"/>
    <mergeCell ref="A41:A44"/>
    <mergeCell ref="B41:B44"/>
    <mergeCell ref="B27:B29"/>
    <mergeCell ref="C27:C29"/>
    <mergeCell ref="C41:C44"/>
    <mergeCell ref="C35:C38"/>
    <mergeCell ref="A33:A34"/>
    <mergeCell ref="A57:A58"/>
    <mergeCell ref="B57:B58"/>
    <mergeCell ref="C57:C58"/>
    <mergeCell ref="A50:A54"/>
    <mergeCell ref="C50:C54"/>
    <mergeCell ref="A55:A56"/>
    <mergeCell ref="B55:B56"/>
    <mergeCell ref="B50:B54"/>
    <mergeCell ref="A39:A40"/>
    <mergeCell ref="A35:A38"/>
    <mergeCell ref="B35:B38"/>
    <mergeCell ref="N57:N58"/>
    <mergeCell ref="H57:H58"/>
    <mergeCell ref="J57:J58"/>
    <mergeCell ref="N55:N56"/>
    <mergeCell ref="H55:H56"/>
    <mergeCell ref="M55:M56"/>
    <mergeCell ref="M57:M58"/>
    <mergeCell ref="G57:G58"/>
    <mergeCell ref="F50:F54"/>
    <mergeCell ref="G55:G56"/>
    <mergeCell ref="H50:H54"/>
    <mergeCell ref="L55:L56"/>
    <mergeCell ref="J55:J56"/>
    <mergeCell ref="K57:K58"/>
    <mergeCell ref="K55:K56"/>
    <mergeCell ref="I50:I54"/>
    <mergeCell ref="K50:K54"/>
    <mergeCell ref="Y27:Y29"/>
    <mergeCell ref="D57:D58"/>
    <mergeCell ref="C55:C56"/>
    <mergeCell ref="F57:F58"/>
    <mergeCell ref="E55:E56"/>
    <mergeCell ref="F55:F56"/>
    <mergeCell ref="E57:E58"/>
    <mergeCell ref="L57:L58"/>
    <mergeCell ref="Y55:Y56"/>
    <mergeCell ref="G50:G54"/>
    <mergeCell ref="Z22:Z24"/>
    <mergeCell ref="Y39:Y40"/>
    <mergeCell ref="Y25:Y26"/>
    <mergeCell ref="L50:L54"/>
    <mergeCell ref="J14:J17"/>
    <mergeCell ref="J18:J21"/>
    <mergeCell ref="L18:L21"/>
    <mergeCell ref="L33:L34"/>
    <mergeCell ref="J50:J54"/>
    <mergeCell ref="Y41:Y44"/>
    <mergeCell ref="Y33:Y34"/>
    <mergeCell ref="Z25:Z26"/>
    <mergeCell ref="Z41:Z44"/>
    <mergeCell ref="Y9:Y10"/>
    <mergeCell ref="Z30:Z32"/>
    <mergeCell ref="Z9:Z10"/>
    <mergeCell ref="Z14:Z17"/>
    <mergeCell ref="Y18:Y21"/>
    <mergeCell ref="Z18:Z21"/>
    <mergeCell ref="Y22:Y24"/>
    <mergeCell ref="Z46:Z49"/>
    <mergeCell ref="Y46:Y49"/>
    <mergeCell ref="Z39:Z40"/>
    <mergeCell ref="Y4:Y5"/>
    <mergeCell ref="Z4:Z5"/>
    <mergeCell ref="Y6:Y8"/>
    <mergeCell ref="Z6:Z8"/>
    <mergeCell ref="Z11:Z13"/>
    <mergeCell ref="Y11:Y13"/>
    <mergeCell ref="Y14:Y17"/>
    <mergeCell ref="Z55:Z56"/>
    <mergeCell ref="Y57:Y58"/>
    <mergeCell ref="Z57:Z58"/>
    <mergeCell ref="Y50:Y54"/>
    <mergeCell ref="Z50:Z54"/>
    <mergeCell ref="Z27:Z29"/>
    <mergeCell ref="Y30:Y32"/>
    <mergeCell ref="Z33:Z34"/>
    <mergeCell ref="Y35:Y38"/>
    <mergeCell ref="Z35:Z38"/>
  </mergeCells>
  <printOptions/>
  <pageMargins left="0.7480314960629921" right="0.7480314960629921" top="0.984251968503937" bottom="0.984251968503937" header="0.5118110236220472" footer="0.5118110236220472"/>
  <pageSetup horizontalDpi="600" verticalDpi="600" orientation="landscape" paperSize="9" scale="31" r:id="rId1"/>
  <rowBreaks count="3" manualBreakCount="3">
    <brk id="24" max="255" man="1"/>
    <brk id="43" max="20" man="1"/>
    <brk id="56" max="255" man="1"/>
  </rowBreaks>
</worksheet>
</file>

<file path=xl/worksheets/sheet4.xml><?xml version="1.0" encoding="utf-8"?>
<worksheet xmlns="http://schemas.openxmlformats.org/spreadsheetml/2006/main" xmlns:r="http://schemas.openxmlformats.org/officeDocument/2006/relationships">
  <dimension ref="A1:Z53"/>
  <sheetViews>
    <sheetView view="pageBreakPreview" zoomScale="58" zoomScaleNormal="70" zoomScaleSheetLayoutView="58"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2.75"/>
  <cols>
    <col min="1" max="1" width="11.7109375" style="0" bestFit="1" customWidth="1"/>
    <col min="2" max="2" width="7.00390625" style="0" customWidth="1"/>
    <col min="3" max="3" width="32.421875" style="0" customWidth="1"/>
    <col min="4" max="4" width="46.421875" style="0" customWidth="1"/>
    <col min="5" max="5" width="18.140625" style="1" customWidth="1"/>
    <col min="6" max="6" width="12.57421875" style="0" customWidth="1"/>
    <col min="7" max="7" width="13.28125" style="0" customWidth="1"/>
    <col min="8" max="9" width="14.8515625" style="360" customWidth="1"/>
    <col min="10" max="10" width="16.140625" style="0" customWidth="1"/>
    <col min="11" max="11" width="11.00390625" style="0" customWidth="1"/>
    <col min="12" max="12" width="21.7109375" style="0" customWidth="1"/>
    <col min="13" max="13" width="13.140625" style="8" customWidth="1"/>
    <col min="14" max="16" width="16.8515625" style="27" customWidth="1"/>
    <col min="17" max="17" width="29.421875" style="0" customWidth="1"/>
    <col min="18" max="18" width="9.140625" style="9" bestFit="1" customWidth="1"/>
    <col min="19" max="19" width="14.140625" style="9" customWidth="1"/>
    <col min="20" max="20" width="24.8515625" style="0" customWidth="1"/>
    <col min="21" max="21" width="15.421875" style="8" customWidth="1"/>
    <col min="22" max="24" width="18.28125" style="27" customWidth="1"/>
    <col min="25" max="25" width="13.57421875" style="77" customWidth="1"/>
    <col min="26" max="26" width="19.421875" style="78" bestFit="1" customWidth="1"/>
    <col min="28" max="28" width="10.57421875" style="0" bestFit="1" customWidth="1"/>
  </cols>
  <sheetData>
    <row r="1" spans="1:26" ht="46.5">
      <c r="A1" s="910" t="s">
        <v>2335</v>
      </c>
      <c r="B1" s="910"/>
      <c r="C1" s="910"/>
      <c r="D1" s="911" t="s">
        <v>1301</v>
      </c>
      <c r="E1" s="911"/>
      <c r="F1" s="911"/>
      <c r="G1" s="911"/>
      <c r="H1" s="911"/>
      <c r="I1" s="911"/>
      <c r="J1" s="911"/>
      <c r="K1" s="911"/>
      <c r="L1" s="911"/>
      <c r="M1" s="911"/>
      <c r="N1" s="911"/>
      <c r="O1" s="911"/>
      <c r="P1" s="911"/>
      <c r="Q1" s="911"/>
      <c r="R1" s="911"/>
      <c r="S1" s="911"/>
      <c r="T1" s="911"/>
      <c r="U1" s="911"/>
      <c r="V1" s="911"/>
      <c r="W1" s="911"/>
      <c r="X1" s="911"/>
      <c r="Y1" s="911"/>
      <c r="Z1" s="911"/>
    </row>
    <row r="2" spans="1:26" ht="42.75" customHeight="1">
      <c r="A2" s="883" t="s">
        <v>777</v>
      </c>
      <c r="B2" s="883" t="s">
        <v>492</v>
      </c>
      <c r="C2" s="883" t="s">
        <v>761</v>
      </c>
      <c r="D2" s="883" t="s">
        <v>776</v>
      </c>
      <c r="E2" s="883" t="s">
        <v>762</v>
      </c>
      <c r="F2" s="883" t="s">
        <v>763</v>
      </c>
      <c r="G2" s="883" t="s">
        <v>764</v>
      </c>
      <c r="H2" s="1046" t="s">
        <v>409</v>
      </c>
      <c r="I2" s="1165" t="s">
        <v>2204</v>
      </c>
      <c r="J2" s="883" t="s">
        <v>500</v>
      </c>
      <c r="K2" s="894" t="s">
        <v>1116</v>
      </c>
      <c r="L2" s="880" t="s">
        <v>501</v>
      </c>
      <c r="M2" s="881"/>
      <c r="N2" s="881"/>
      <c r="O2" s="881"/>
      <c r="P2" s="882"/>
      <c r="Q2" s="1162" t="s">
        <v>502</v>
      </c>
      <c r="R2" s="1163"/>
      <c r="S2" s="1163"/>
      <c r="T2" s="1163"/>
      <c r="U2" s="1163"/>
      <c r="V2" s="1163"/>
      <c r="W2" s="1164"/>
      <c r="X2" s="1160" t="s">
        <v>2201</v>
      </c>
      <c r="Y2" s="1092" t="s">
        <v>679</v>
      </c>
      <c r="Z2" s="1093" t="s">
        <v>680</v>
      </c>
    </row>
    <row r="3" spans="1:26" s="2" customFormat="1" ht="75.75" customHeight="1">
      <c r="A3" s="883"/>
      <c r="B3" s="883"/>
      <c r="C3" s="883"/>
      <c r="D3" s="883"/>
      <c r="E3" s="883"/>
      <c r="F3" s="883"/>
      <c r="G3" s="883"/>
      <c r="H3" s="1046"/>
      <c r="I3" s="1166"/>
      <c r="J3" s="883"/>
      <c r="K3" s="895"/>
      <c r="L3" s="10" t="s">
        <v>503</v>
      </c>
      <c r="M3" s="40" t="s">
        <v>834</v>
      </c>
      <c r="N3" s="26" t="s">
        <v>504</v>
      </c>
      <c r="O3" s="623" t="s">
        <v>2205</v>
      </c>
      <c r="P3" s="623" t="s">
        <v>2208</v>
      </c>
      <c r="Q3" s="10" t="s">
        <v>505</v>
      </c>
      <c r="R3" s="10" t="s">
        <v>1116</v>
      </c>
      <c r="S3" s="10" t="s">
        <v>1118</v>
      </c>
      <c r="T3" s="10" t="s">
        <v>503</v>
      </c>
      <c r="U3" s="40" t="s">
        <v>836</v>
      </c>
      <c r="V3" s="26" t="s">
        <v>506</v>
      </c>
      <c r="W3" s="623" t="s">
        <v>2209</v>
      </c>
      <c r="X3" s="1161"/>
      <c r="Y3" s="1092"/>
      <c r="Z3" s="1093"/>
    </row>
    <row r="4" spans="1:26" s="3" customFormat="1" ht="49.5">
      <c r="A4" s="1016" t="s">
        <v>895</v>
      </c>
      <c r="B4" s="1014">
        <v>636</v>
      </c>
      <c r="C4" s="1132" t="s">
        <v>901</v>
      </c>
      <c r="D4" s="1132" t="s">
        <v>457</v>
      </c>
      <c r="E4" s="1016" t="s">
        <v>1167</v>
      </c>
      <c r="F4" s="1173" t="s">
        <v>970</v>
      </c>
      <c r="G4" s="1171" t="s">
        <v>971</v>
      </c>
      <c r="H4" s="1169">
        <v>5706096</v>
      </c>
      <c r="I4" s="1081"/>
      <c r="J4" s="967" t="s">
        <v>484</v>
      </c>
      <c r="K4" s="967" t="s">
        <v>1117</v>
      </c>
      <c r="L4" s="967" t="s">
        <v>593</v>
      </c>
      <c r="M4" s="947">
        <v>1</v>
      </c>
      <c r="N4" s="1081">
        <v>4839910.63</v>
      </c>
      <c r="O4" s="540"/>
      <c r="P4" s="540"/>
      <c r="Q4" s="435" t="s">
        <v>484</v>
      </c>
      <c r="R4" s="435" t="s">
        <v>1117</v>
      </c>
      <c r="S4" s="435" t="s">
        <v>1134</v>
      </c>
      <c r="T4" s="436" t="s">
        <v>594</v>
      </c>
      <c r="U4" s="438">
        <v>1</v>
      </c>
      <c r="V4" s="432">
        <v>618530.38</v>
      </c>
      <c r="W4" s="540"/>
      <c r="X4" s="520"/>
      <c r="Y4" s="915">
        <v>16</v>
      </c>
      <c r="Z4" s="917">
        <v>4511306.08</v>
      </c>
    </row>
    <row r="5" spans="1:26" s="3" customFormat="1" ht="49.5">
      <c r="A5" s="1016"/>
      <c r="B5" s="1015"/>
      <c r="C5" s="1132"/>
      <c r="D5" s="1132"/>
      <c r="E5" s="1016"/>
      <c r="F5" s="1173"/>
      <c r="G5" s="1171"/>
      <c r="H5" s="1169"/>
      <c r="I5" s="1087"/>
      <c r="J5" s="968"/>
      <c r="K5" s="968"/>
      <c r="L5" s="968"/>
      <c r="M5" s="949"/>
      <c r="N5" s="1087"/>
      <c r="O5" s="541"/>
      <c r="P5" s="541"/>
      <c r="Q5" s="431" t="s">
        <v>58</v>
      </c>
      <c r="R5" s="431" t="s">
        <v>1119</v>
      </c>
      <c r="S5" s="431" t="s">
        <v>1135</v>
      </c>
      <c r="T5" s="437" t="s">
        <v>816</v>
      </c>
      <c r="U5" s="433">
        <v>1</v>
      </c>
      <c r="V5" s="434">
        <v>45201</v>
      </c>
      <c r="W5" s="541"/>
      <c r="X5" s="521"/>
      <c r="Y5" s="919"/>
      <c r="Z5" s="920"/>
    </row>
    <row r="6" spans="1:26" s="3" customFormat="1" ht="78" customHeight="1">
      <c r="A6" s="1016"/>
      <c r="B6" s="1015"/>
      <c r="C6" s="1132"/>
      <c r="D6" s="1132"/>
      <c r="E6" s="1016"/>
      <c r="F6" s="1173"/>
      <c r="G6" s="1171"/>
      <c r="H6" s="1169"/>
      <c r="I6" s="1087"/>
      <c r="J6" s="968"/>
      <c r="K6" s="968"/>
      <c r="L6" s="968"/>
      <c r="M6" s="949"/>
      <c r="N6" s="1087"/>
      <c r="O6" s="541"/>
      <c r="P6" s="541"/>
      <c r="Q6" s="431" t="s">
        <v>329</v>
      </c>
      <c r="R6" s="431" t="s">
        <v>1119</v>
      </c>
      <c r="S6" s="431" t="s">
        <v>1124</v>
      </c>
      <c r="T6" s="437" t="s">
        <v>805</v>
      </c>
      <c r="U6" s="433">
        <v>1</v>
      </c>
      <c r="V6" s="434">
        <v>17467.2498</v>
      </c>
      <c r="W6" s="541"/>
      <c r="X6" s="521"/>
      <c r="Y6" s="919"/>
      <c r="Z6" s="920"/>
    </row>
    <row r="7" spans="1:26" s="3" customFormat="1" ht="49.5">
      <c r="A7" s="1016"/>
      <c r="B7" s="1015"/>
      <c r="C7" s="1132"/>
      <c r="D7" s="1132"/>
      <c r="E7" s="1016"/>
      <c r="F7" s="1173"/>
      <c r="G7" s="1171"/>
      <c r="H7" s="1169"/>
      <c r="I7" s="1087"/>
      <c r="J7" s="968"/>
      <c r="K7" s="968"/>
      <c r="L7" s="968"/>
      <c r="M7" s="949"/>
      <c r="N7" s="1087"/>
      <c r="O7" s="541"/>
      <c r="P7" s="541"/>
      <c r="Q7" s="431" t="s">
        <v>485</v>
      </c>
      <c r="R7" s="431" t="s">
        <v>1117</v>
      </c>
      <c r="S7" s="431" t="s">
        <v>1120</v>
      </c>
      <c r="T7" s="431" t="s">
        <v>595</v>
      </c>
      <c r="U7" s="433">
        <v>1</v>
      </c>
      <c r="V7" s="434">
        <v>69130.1</v>
      </c>
      <c r="W7" s="541"/>
      <c r="X7" s="521"/>
      <c r="Y7" s="919"/>
      <c r="Z7" s="920"/>
    </row>
    <row r="8" spans="1:26" s="3" customFormat="1" ht="56.25" customHeight="1">
      <c r="A8" s="1015"/>
      <c r="B8" s="1015"/>
      <c r="C8" s="1131"/>
      <c r="D8" s="1131"/>
      <c r="E8" s="1015"/>
      <c r="F8" s="1174"/>
      <c r="G8" s="1172"/>
      <c r="H8" s="1170"/>
      <c r="I8" s="1116"/>
      <c r="J8" s="968"/>
      <c r="K8" s="969"/>
      <c r="L8" s="968"/>
      <c r="M8" s="948"/>
      <c r="N8" s="1087"/>
      <c r="O8" s="541"/>
      <c r="P8" s="541"/>
      <c r="Q8" s="435" t="s">
        <v>57</v>
      </c>
      <c r="R8" s="435" t="s">
        <v>1117</v>
      </c>
      <c r="S8" s="435" t="s">
        <v>1125</v>
      </c>
      <c r="T8" s="435" t="s">
        <v>1161</v>
      </c>
      <c r="U8" s="438">
        <v>0</v>
      </c>
      <c r="V8" s="432">
        <v>0</v>
      </c>
      <c r="W8" s="547"/>
      <c r="X8" s="522"/>
      <c r="Y8" s="916"/>
      <c r="Z8" s="918"/>
    </row>
    <row r="9" spans="1:26" s="3" customFormat="1" ht="38.25" customHeight="1">
      <c r="A9" s="992" t="s">
        <v>896</v>
      </c>
      <c r="B9" s="992">
        <v>637</v>
      </c>
      <c r="C9" s="1061" t="s">
        <v>902</v>
      </c>
      <c r="D9" s="961" t="s">
        <v>458</v>
      </c>
      <c r="E9" s="961" t="s">
        <v>1167</v>
      </c>
      <c r="F9" s="962" t="s">
        <v>970</v>
      </c>
      <c r="G9" s="962" t="s">
        <v>1836</v>
      </c>
      <c r="H9" s="940">
        <v>1460318</v>
      </c>
      <c r="I9" s="940">
        <v>1460318</v>
      </c>
      <c r="J9" s="961" t="s">
        <v>590</v>
      </c>
      <c r="K9" s="967" t="s">
        <v>1117</v>
      </c>
      <c r="L9" s="1020" t="s">
        <v>591</v>
      </c>
      <c r="M9" s="947">
        <v>1</v>
      </c>
      <c r="N9" s="950">
        <v>1238641.73</v>
      </c>
      <c r="O9" s="564">
        <v>175903.11</v>
      </c>
      <c r="P9" s="564">
        <v>50568.84</v>
      </c>
      <c r="Q9" s="567" t="s">
        <v>59</v>
      </c>
      <c r="R9" s="567" t="s">
        <v>1119</v>
      </c>
      <c r="S9" s="567" t="s">
        <v>1130</v>
      </c>
      <c r="T9" s="567" t="s">
        <v>796</v>
      </c>
      <c r="U9" s="585">
        <v>1</v>
      </c>
      <c r="V9" s="564">
        <v>26959.92</v>
      </c>
      <c r="W9" s="564">
        <v>7750.47</v>
      </c>
      <c r="X9" s="578"/>
      <c r="Y9" s="915">
        <v>3</v>
      </c>
      <c r="Z9" s="917">
        <v>1182667.28</v>
      </c>
    </row>
    <row r="10" spans="1:26" s="3" customFormat="1" ht="143.25" customHeight="1">
      <c r="A10" s="992"/>
      <c r="B10" s="992"/>
      <c r="C10" s="1063"/>
      <c r="D10" s="961"/>
      <c r="E10" s="961"/>
      <c r="F10" s="962"/>
      <c r="G10" s="962"/>
      <c r="H10" s="940"/>
      <c r="I10" s="940"/>
      <c r="J10" s="961"/>
      <c r="K10" s="969"/>
      <c r="L10" s="1020"/>
      <c r="M10" s="948"/>
      <c r="N10" s="950"/>
      <c r="O10" s="564">
        <v>1062738.62</v>
      </c>
      <c r="P10" s="564">
        <v>1188072.89</v>
      </c>
      <c r="Q10" s="567" t="s">
        <v>590</v>
      </c>
      <c r="R10" s="567" t="s">
        <v>1117</v>
      </c>
      <c r="S10" s="567" t="s">
        <v>1120</v>
      </c>
      <c r="T10" s="575" t="s">
        <v>592</v>
      </c>
      <c r="U10" s="585">
        <v>1</v>
      </c>
      <c r="V10" s="564">
        <v>162881.42</v>
      </c>
      <c r="W10" s="564">
        <v>182090.87</v>
      </c>
      <c r="X10" s="582"/>
      <c r="Y10" s="916"/>
      <c r="Z10" s="918"/>
    </row>
    <row r="11" spans="1:26" s="3" customFormat="1" ht="67.5" customHeight="1">
      <c r="A11" s="992" t="s">
        <v>897</v>
      </c>
      <c r="B11" s="992">
        <v>656</v>
      </c>
      <c r="C11" s="1047" t="s">
        <v>653</v>
      </c>
      <c r="D11" s="1047" t="s">
        <v>459</v>
      </c>
      <c r="E11" s="961" t="s">
        <v>1167</v>
      </c>
      <c r="F11" s="1168" t="s">
        <v>811</v>
      </c>
      <c r="G11" s="1168" t="s">
        <v>812</v>
      </c>
      <c r="H11" s="940">
        <v>1425660</v>
      </c>
      <c r="I11" s="542"/>
      <c r="J11" s="967" t="s">
        <v>60</v>
      </c>
      <c r="K11" s="967" t="s">
        <v>1117</v>
      </c>
      <c r="L11" s="1004" t="s">
        <v>813</v>
      </c>
      <c r="M11" s="952">
        <v>1</v>
      </c>
      <c r="N11" s="1009">
        <v>1209244.8</v>
      </c>
      <c r="O11" s="542"/>
      <c r="P11" s="542"/>
      <c r="Q11" s="308" t="s">
        <v>60</v>
      </c>
      <c r="R11" s="308" t="s">
        <v>1117</v>
      </c>
      <c r="S11" s="308" t="s">
        <v>1134</v>
      </c>
      <c r="T11" s="312" t="s">
        <v>814</v>
      </c>
      <c r="U11" s="311">
        <v>1</v>
      </c>
      <c r="V11" s="307">
        <v>119158</v>
      </c>
      <c r="W11" s="542"/>
      <c r="X11" s="517"/>
      <c r="Y11" s="915">
        <v>8</v>
      </c>
      <c r="Z11" s="917">
        <v>1090387.3399999999</v>
      </c>
    </row>
    <row r="12" spans="1:26" s="3" customFormat="1" ht="45.75" customHeight="1">
      <c r="A12" s="992"/>
      <c r="B12" s="992"/>
      <c r="C12" s="1047"/>
      <c r="D12" s="1047"/>
      <c r="E12" s="961"/>
      <c r="F12" s="1168"/>
      <c r="G12" s="1168"/>
      <c r="H12" s="940"/>
      <c r="I12" s="543"/>
      <c r="J12" s="968"/>
      <c r="K12" s="968"/>
      <c r="L12" s="1005"/>
      <c r="M12" s="953"/>
      <c r="N12" s="933"/>
      <c r="O12" s="543"/>
      <c r="P12" s="543"/>
      <c r="Q12" s="308" t="s">
        <v>63</v>
      </c>
      <c r="R12" s="308" t="s">
        <v>1119</v>
      </c>
      <c r="S12" s="308" t="s">
        <v>1130</v>
      </c>
      <c r="T12" s="312" t="s">
        <v>168</v>
      </c>
      <c r="U12" s="311">
        <v>1</v>
      </c>
      <c r="V12" s="307">
        <v>10088</v>
      </c>
      <c r="W12" s="543"/>
      <c r="X12" s="512"/>
      <c r="Y12" s="919"/>
      <c r="Z12" s="920"/>
    </row>
    <row r="13" spans="1:26" s="3" customFormat="1" ht="44.25" customHeight="1">
      <c r="A13" s="992"/>
      <c r="B13" s="992"/>
      <c r="C13" s="1047"/>
      <c r="D13" s="1047"/>
      <c r="E13" s="961"/>
      <c r="F13" s="1168"/>
      <c r="G13" s="1168"/>
      <c r="H13" s="940"/>
      <c r="I13" s="543"/>
      <c r="J13" s="968"/>
      <c r="K13" s="968"/>
      <c r="L13" s="1005"/>
      <c r="M13" s="953"/>
      <c r="N13" s="933"/>
      <c r="O13" s="543"/>
      <c r="P13" s="543"/>
      <c r="Q13" s="308" t="s">
        <v>64</v>
      </c>
      <c r="R13" s="308" t="s">
        <v>1119</v>
      </c>
      <c r="S13" s="308" t="s">
        <v>1130</v>
      </c>
      <c r="T13" s="312" t="s">
        <v>169</v>
      </c>
      <c r="U13" s="311">
        <v>1</v>
      </c>
      <c r="V13" s="307">
        <v>7789.6</v>
      </c>
      <c r="W13" s="543"/>
      <c r="X13" s="512"/>
      <c r="Y13" s="919"/>
      <c r="Z13" s="920"/>
    </row>
    <row r="14" spans="1:26" s="3" customFormat="1" ht="64.5" customHeight="1">
      <c r="A14" s="992"/>
      <c r="B14" s="992"/>
      <c r="C14" s="1047"/>
      <c r="D14" s="1047"/>
      <c r="E14" s="961"/>
      <c r="F14" s="1168"/>
      <c r="G14" s="1168"/>
      <c r="H14" s="940"/>
      <c r="I14" s="543"/>
      <c r="J14" s="968"/>
      <c r="K14" s="968"/>
      <c r="L14" s="1005"/>
      <c r="M14" s="953"/>
      <c r="N14" s="933"/>
      <c r="O14" s="543"/>
      <c r="P14" s="543"/>
      <c r="Q14" s="308" t="s">
        <v>61</v>
      </c>
      <c r="R14" s="308" t="s">
        <v>1117</v>
      </c>
      <c r="S14" s="308" t="s">
        <v>1134</v>
      </c>
      <c r="T14" s="312" t="s">
        <v>824</v>
      </c>
      <c r="U14" s="311">
        <v>1</v>
      </c>
      <c r="V14" s="307">
        <v>30533.1</v>
      </c>
      <c r="W14" s="543"/>
      <c r="X14" s="512"/>
      <c r="Y14" s="919"/>
      <c r="Z14" s="920"/>
    </row>
    <row r="15" spans="1:26" s="3" customFormat="1" ht="89.25" customHeight="1">
      <c r="A15" s="992"/>
      <c r="B15" s="992"/>
      <c r="C15" s="1047"/>
      <c r="D15" s="1047"/>
      <c r="E15" s="961"/>
      <c r="F15" s="1168"/>
      <c r="G15" s="1168"/>
      <c r="H15" s="940"/>
      <c r="I15" s="544"/>
      <c r="J15" s="969"/>
      <c r="K15" s="969"/>
      <c r="L15" s="1006"/>
      <c r="M15" s="954"/>
      <c r="N15" s="1010"/>
      <c r="O15" s="544"/>
      <c r="P15" s="544"/>
      <c r="Q15" s="308" t="s">
        <v>62</v>
      </c>
      <c r="R15" s="308" t="s">
        <v>1117</v>
      </c>
      <c r="S15" s="308" t="s">
        <v>1134</v>
      </c>
      <c r="T15" s="312" t="s">
        <v>815</v>
      </c>
      <c r="U15" s="311">
        <v>1</v>
      </c>
      <c r="V15" s="307">
        <v>17767.1</v>
      </c>
      <c r="W15" s="544"/>
      <c r="X15" s="518"/>
      <c r="Y15" s="916"/>
      <c r="Z15" s="918"/>
    </row>
    <row r="16" spans="1:26" s="3" customFormat="1" ht="33">
      <c r="A16" s="952" t="s">
        <v>898</v>
      </c>
      <c r="B16" s="952">
        <v>633</v>
      </c>
      <c r="C16" s="1095" t="s">
        <v>654</v>
      </c>
      <c r="D16" s="1095" t="s">
        <v>460</v>
      </c>
      <c r="E16" s="967" t="s">
        <v>1167</v>
      </c>
      <c r="F16" s="976" t="s">
        <v>972</v>
      </c>
      <c r="G16" s="976" t="s">
        <v>195</v>
      </c>
      <c r="H16" s="1009">
        <v>274571.5</v>
      </c>
      <c r="I16" s="542"/>
      <c r="J16" s="967" t="s">
        <v>482</v>
      </c>
      <c r="K16" s="967" t="s">
        <v>1119</v>
      </c>
      <c r="L16" s="1027" t="s">
        <v>1983</v>
      </c>
      <c r="M16" s="947">
        <v>1</v>
      </c>
      <c r="N16" s="1081">
        <v>232891.55</v>
      </c>
      <c r="O16" s="541"/>
      <c r="P16" s="541"/>
      <c r="Q16" s="535" t="s">
        <v>482</v>
      </c>
      <c r="R16" s="535" t="s">
        <v>1119</v>
      </c>
      <c r="S16" s="535" t="s">
        <v>1133</v>
      </c>
      <c r="T16" s="537" t="s">
        <v>170</v>
      </c>
      <c r="U16" s="545">
        <v>1</v>
      </c>
      <c r="V16" s="547">
        <v>29210.35</v>
      </c>
      <c r="W16" s="541"/>
      <c r="X16" s="536">
        <v>197849.18</v>
      </c>
      <c r="Y16" s="915">
        <v>7</v>
      </c>
      <c r="Z16" s="917">
        <v>215003.05</v>
      </c>
    </row>
    <row r="17" spans="1:26" s="4" customFormat="1" ht="63.75" customHeight="1">
      <c r="A17" s="953"/>
      <c r="B17" s="953"/>
      <c r="C17" s="1041"/>
      <c r="D17" s="1041"/>
      <c r="E17" s="968"/>
      <c r="F17" s="1140"/>
      <c r="G17" s="1140"/>
      <c r="H17" s="933"/>
      <c r="I17" s="543"/>
      <c r="J17" s="968"/>
      <c r="K17" s="969"/>
      <c r="L17" s="1156"/>
      <c r="M17" s="948"/>
      <c r="N17" s="1116"/>
      <c r="O17" s="547"/>
      <c r="P17" s="547"/>
      <c r="Q17" s="535" t="s">
        <v>481</v>
      </c>
      <c r="R17" s="535" t="s">
        <v>1117</v>
      </c>
      <c r="S17" s="535" t="s">
        <v>1125</v>
      </c>
      <c r="T17" s="548" t="s">
        <v>586</v>
      </c>
      <c r="U17" s="539">
        <v>1</v>
      </c>
      <c r="V17" s="547">
        <v>6483.95</v>
      </c>
      <c r="W17" s="547"/>
      <c r="X17" s="536">
        <v>11496.06</v>
      </c>
      <c r="Y17" s="916"/>
      <c r="Z17" s="918"/>
    </row>
    <row r="18" spans="1:26" s="4" customFormat="1" ht="33">
      <c r="A18" s="987" t="s">
        <v>899</v>
      </c>
      <c r="B18" s="987">
        <v>625</v>
      </c>
      <c r="C18" s="1019" t="s">
        <v>655</v>
      </c>
      <c r="D18" s="1019" t="s">
        <v>461</v>
      </c>
      <c r="E18" s="961" t="s">
        <v>1167</v>
      </c>
      <c r="F18" s="962" t="s">
        <v>970</v>
      </c>
      <c r="G18" s="962" t="s">
        <v>973</v>
      </c>
      <c r="H18" s="940">
        <v>191569</v>
      </c>
      <c r="I18" s="1009"/>
      <c r="J18" s="961" t="s">
        <v>486</v>
      </c>
      <c r="K18" s="967" t="s">
        <v>1119</v>
      </c>
      <c r="L18" s="1027" t="s">
        <v>587</v>
      </c>
      <c r="M18" s="947">
        <v>1</v>
      </c>
      <c r="N18" s="1081">
        <v>162488.83</v>
      </c>
      <c r="O18" s="541"/>
      <c r="P18" s="541"/>
      <c r="Q18" s="157" t="s">
        <v>486</v>
      </c>
      <c r="R18" s="157" t="s">
        <v>1119</v>
      </c>
      <c r="S18" s="157" t="s">
        <v>1123</v>
      </c>
      <c r="T18" s="158" t="s">
        <v>735</v>
      </c>
      <c r="U18" s="155">
        <v>1</v>
      </c>
      <c r="V18" s="160">
        <v>18348.85</v>
      </c>
      <c r="W18" s="541"/>
      <c r="X18" s="515">
        <v>124193.45</v>
      </c>
      <c r="Y18" s="915">
        <v>5</v>
      </c>
      <c r="Z18" s="917">
        <v>157319.53</v>
      </c>
    </row>
    <row r="19" spans="1:26" s="4" customFormat="1" ht="93.75" customHeight="1">
      <c r="A19" s="987"/>
      <c r="B19" s="987"/>
      <c r="C19" s="1019"/>
      <c r="D19" s="1019"/>
      <c r="E19" s="961"/>
      <c r="F19" s="962"/>
      <c r="G19" s="962"/>
      <c r="H19" s="940"/>
      <c r="I19" s="1010"/>
      <c r="J19" s="961"/>
      <c r="K19" s="969"/>
      <c r="L19" s="1156"/>
      <c r="M19" s="948"/>
      <c r="N19" s="1116"/>
      <c r="O19" s="547"/>
      <c r="P19" s="547"/>
      <c r="Q19" s="152" t="s">
        <v>588</v>
      </c>
      <c r="R19" s="152" t="s">
        <v>1117</v>
      </c>
      <c r="S19" s="152" t="s">
        <v>1122</v>
      </c>
      <c r="T19" s="147" t="s">
        <v>589</v>
      </c>
      <c r="U19" s="129">
        <v>1</v>
      </c>
      <c r="V19" s="153">
        <v>6555.12</v>
      </c>
      <c r="W19" s="547"/>
      <c r="X19" s="515">
        <v>32032.05</v>
      </c>
      <c r="Y19" s="916"/>
      <c r="Z19" s="918"/>
    </row>
    <row r="20" spans="1:26" s="4" customFormat="1" ht="77.25" customHeight="1">
      <c r="A20" s="1128" t="s">
        <v>900</v>
      </c>
      <c r="B20" s="1128">
        <v>669</v>
      </c>
      <c r="C20" s="1127" t="s">
        <v>462</v>
      </c>
      <c r="D20" s="1127" t="s">
        <v>462</v>
      </c>
      <c r="E20" s="1105" t="s">
        <v>1286</v>
      </c>
      <c r="F20" s="1142"/>
      <c r="G20" s="1142"/>
      <c r="H20" s="1152">
        <v>102376</v>
      </c>
      <c r="I20" s="1153"/>
      <c r="J20" s="1105" t="s">
        <v>65</v>
      </c>
      <c r="K20" s="1146" t="s">
        <v>1117</v>
      </c>
      <c r="L20" s="1176"/>
      <c r="M20" s="1149"/>
      <c r="N20" s="1145"/>
      <c r="O20" s="549"/>
      <c r="P20" s="549"/>
      <c r="Q20" s="162" t="s">
        <v>65</v>
      </c>
      <c r="R20" s="162" t="s">
        <v>1117</v>
      </c>
      <c r="S20" s="162" t="s">
        <v>1125</v>
      </c>
      <c r="T20" s="170"/>
      <c r="U20" s="163"/>
      <c r="V20" s="161"/>
      <c r="W20" s="549"/>
      <c r="X20" s="523"/>
      <c r="Y20" s="1167"/>
      <c r="Z20" s="917"/>
    </row>
    <row r="21" spans="1:26" s="4" customFormat="1" ht="71.25" customHeight="1">
      <c r="A21" s="1175"/>
      <c r="B21" s="1175"/>
      <c r="C21" s="1175"/>
      <c r="D21" s="1175"/>
      <c r="E21" s="1175"/>
      <c r="F21" s="1175"/>
      <c r="G21" s="1175"/>
      <c r="H21" s="1152"/>
      <c r="I21" s="1155"/>
      <c r="J21" s="1175"/>
      <c r="K21" s="1148"/>
      <c r="L21" s="1175"/>
      <c r="M21" s="1151"/>
      <c r="N21" s="1175"/>
      <c r="O21" s="550"/>
      <c r="P21" s="550"/>
      <c r="Q21" s="169" t="s">
        <v>66</v>
      </c>
      <c r="R21" s="165" t="s">
        <v>1119</v>
      </c>
      <c r="S21" s="165" t="s">
        <v>1127</v>
      </c>
      <c r="T21" s="166"/>
      <c r="U21" s="171"/>
      <c r="V21" s="168"/>
      <c r="W21" s="168"/>
      <c r="X21" s="168"/>
      <c r="Y21" s="1167"/>
      <c r="Z21" s="918"/>
    </row>
    <row r="22" spans="1:26" s="4" customFormat="1" ht="71.25" customHeight="1">
      <c r="A22" s="64"/>
      <c r="B22" s="64"/>
      <c r="C22" s="64"/>
      <c r="D22" s="64"/>
      <c r="E22" s="64"/>
      <c r="F22" s="64"/>
      <c r="G22" s="64"/>
      <c r="H22" s="364"/>
      <c r="I22" s="364"/>
      <c r="J22" s="64"/>
      <c r="K22" s="64"/>
      <c r="L22" s="64"/>
      <c r="M22" s="50"/>
      <c r="N22" s="64"/>
      <c r="O22" s="64"/>
      <c r="P22" s="64"/>
      <c r="Q22" s="65"/>
      <c r="R22" s="114"/>
      <c r="S22" s="114"/>
      <c r="T22" s="66"/>
      <c r="U22" s="67"/>
      <c r="V22" s="68"/>
      <c r="W22" s="68"/>
      <c r="X22" s="68"/>
      <c r="Y22" s="84"/>
      <c r="Z22" s="85"/>
    </row>
    <row r="23" spans="25:26" ht="50.25" thickBot="1">
      <c r="Y23" s="55" t="s">
        <v>844</v>
      </c>
      <c r="Z23" s="83"/>
    </row>
    <row r="24" spans="1:26" ht="72.75" thickBot="1">
      <c r="A24" s="891" t="s">
        <v>1311</v>
      </c>
      <c r="B24" s="891"/>
      <c r="C24" s="181" t="s">
        <v>1309</v>
      </c>
      <c r="D24" s="179" t="s">
        <v>1307</v>
      </c>
      <c r="E24" s="180" t="s">
        <v>1308</v>
      </c>
      <c r="F24" s="892" t="s">
        <v>1310</v>
      </c>
      <c r="G24" s="893"/>
      <c r="H24" s="363" t="s">
        <v>1799</v>
      </c>
      <c r="I24" s="637"/>
      <c r="L24" s="12" t="s">
        <v>838</v>
      </c>
      <c r="M24" s="43">
        <f>SUM(M4:M21)</f>
        <v>5</v>
      </c>
      <c r="N24" s="13">
        <f>SUM(N4:N21)</f>
        <v>7683177.539999999</v>
      </c>
      <c r="O24" s="629"/>
      <c r="P24" s="629"/>
      <c r="Q24" s="14"/>
      <c r="R24" s="113"/>
      <c r="S24" s="113"/>
      <c r="T24" s="12" t="s">
        <v>837</v>
      </c>
      <c r="U24" s="43">
        <f>SUM(U4:U21)</f>
        <v>15</v>
      </c>
      <c r="V24" s="13">
        <f>SUM(V4:V21)</f>
        <v>1186104.1398000007</v>
      </c>
      <c r="W24" s="13"/>
      <c r="X24" s="13"/>
      <c r="Y24" s="46">
        <f>SUM(Y4:Y21)</f>
        <v>39</v>
      </c>
      <c r="Z24" s="38">
        <f>SUM(Z4:Z21)</f>
        <v>7156683.28</v>
      </c>
    </row>
    <row r="29" spans="20:21" ht="16.5" hidden="1">
      <c r="T29" s="119" t="s">
        <v>1149</v>
      </c>
      <c r="U29" s="120" t="s">
        <v>1150</v>
      </c>
    </row>
    <row r="30" spans="19:21" ht="18.75" hidden="1">
      <c r="S30" s="121" t="s">
        <v>1138</v>
      </c>
      <c r="T30" s="122">
        <f>SUMIF($S$4:$S$21,"Mehedinti",$V$4:$V$21)</f>
        <v>0</v>
      </c>
      <c r="U30" s="123">
        <f>T30*100/13</f>
        <v>0</v>
      </c>
    </row>
    <row r="31" spans="19:21" ht="18.75" hidden="1">
      <c r="S31" s="121" t="s">
        <v>1125</v>
      </c>
      <c r="T31" s="122">
        <f>SUMIF($S$4:$S$21,"Dolj",$V$4:$V$21)</f>
        <v>6483.95</v>
      </c>
      <c r="U31" s="123">
        <f>T31*100/13</f>
        <v>49876.53846153846</v>
      </c>
    </row>
    <row r="32" spans="19:21" ht="18.75" hidden="1">
      <c r="S32" s="121" t="s">
        <v>1131</v>
      </c>
      <c r="T32" s="122">
        <f>SUMIF($S$4:$S$21,"Olt",$V$4:$V$21)</f>
        <v>0</v>
      </c>
      <c r="U32" s="123">
        <f aca="true" t="shared" si="0" ref="U32:U52">T32*100/13</f>
        <v>0</v>
      </c>
    </row>
    <row r="33" spans="19:21" ht="18.75" hidden="1">
      <c r="S33" s="121" t="s">
        <v>1132</v>
      </c>
      <c r="T33" s="122">
        <f>SUMIF($S$4:$S$21,"Teleorman",$V$4:$V$21)</f>
        <v>0</v>
      </c>
      <c r="U33" s="123">
        <f t="shared" si="0"/>
        <v>0</v>
      </c>
    </row>
    <row r="34" spans="19:21" ht="18.75" hidden="1">
      <c r="S34" s="121" t="s">
        <v>1122</v>
      </c>
      <c r="T34" s="122">
        <f>SUMIF($S$4:$S$21,"Giurgiu",$V$4:$V$21)</f>
        <v>6555.12</v>
      </c>
      <c r="U34" s="123">
        <f t="shared" si="0"/>
        <v>50424</v>
      </c>
    </row>
    <row r="35" spans="19:21" ht="18.75" hidden="1">
      <c r="S35" s="121" t="s">
        <v>1120</v>
      </c>
      <c r="T35" s="122">
        <f>SUMIF($S$4:$S$21,"Calarasi",$V$4:$V$21)</f>
        <v>232011.52000000002</v>
      </c>
      <c r="U35" s="123">
        <f t="shared" si="0"/>
        <v>1784704</v>
      </c>
    </row>
    <row r="36" spans="19:21" ht="18.75" hidden="1">
      <c r="S36" s="121" t="s">
        <v>1121</v>
      </c>
      <c r="T36" s="122">
        <f>SUMIF($S$4:$S$21,"Constanta",$V$4:$V$21)</f>
        <v>0</v>
      </c>
      <c r="U36" s="123">
        <f t="shared" si="0"/>
        <v>0</v>
      </c>
    </row>
    <row r="37" spans="19:21" ht="18.75" hidden="1">
      <c r="S37" s="121" t="s">
        <v>1128</v>
      </c>
      <c r="T37" s="122">
        <f>SUMIF($S$4:$S$21,"Dobrich",$V$4:$V$21)</f>
        <v>0</v>
      </c>
      <c r="U37" s="123">
        <f t="shared" si="0"/>
        <v>0</v>
      </c>
    </row>
    <row r="38" spans="19:21" ht="18.75" hidden="1">
      <c r="S38" s="121" t="s">
        <v>1130</v>
      </c>
      <c r="T38" s="122">
        <f>SUMIF($S$4:$S$21,"Silistra",$V$4:$V$21)</f>
        <v>44837.52</v>
      </c>
      <c r="U38" s="123">
        <f t="shared" si="0"/>
        <v>344904</v>
      </c>
    </row>
    <row r="39" spans="19:21" ht="18.75" hidden="1">
      <c r="S39" s="121" t="s">
        <v>1141</v>
      </c>
      <c r="T39" s="122">
        <f>SUMIF($S$4:$S$21,"Razgrad",$V$4:$V$21)</f>
        <v>0</v>
      </c>
      <c r="U39" s="123">
        <f t="shared" si="0"/>
        <v>0</v>
      </c>
    </row>
    <row r="40" spans="19:21" ht="18.75" hidden="1">
      <c r="S40" s="121" t="s">
        <v>1123</v>
      </c>
      <c r="T40" s="122">
        <f>SUMIF($S$4:$S$21,"Ruse",$V$4:$V$21)</f>
        <v>18348.85</v>
      </c>
      <c r="U40" s="123">
        <f t="shared" si="0"/>
        <v>141144.99999999997</v>
      </c>
    </row>
    <row r="41" spans="19:21" ht="18.75" hidden="1">
      <c r="S41" s="121" t="s">
        <v>1129</v>
      </c>
      <c r="T41" s="122">
        <f>SUMIF($S$4:$S$21,"Veliko Tarnovo",$V$4:$V$21)</f>
        <v>0</v>
      </c>
      <c r="U41" s="123">
        <f t="shared" si="0"/>
        <v>0</v>
      </c>
    </row>
    <row r="42" spans="19:21" ht="18.75" hidden="1">
      <c r="S42" s="121" t="s">
        <v>1124</v>
      </c>
      <c r="T42" s="122">
        <f>SUMIF($S$4:$S$21,"Pleven",$V$4:$V$21)</f>
        <v>17467.2498</v>
      </c>
      <c r="U42" s="123">
        <f t="shared" si="0"/>
        <v>134363.46000000002</v>
      </c>
    </row>
    <row r="43" spans="19:21" ht="18.75" hidden="1">
      <c r="S43" s="121" t="s">
        <v>1133</v>
      </c>
      <c r="T43" s="122">
        <f>SUMIF($S$4:$S$21,"Vratsa",$V$4:$V$21)</f>
        <v>29210.35</v>
      </c>
      <c r="U43" s="123">
        <f t="shared" si="0"/>
        <v>224695</v>
      </c>
    </row>
    <row r="44" spans="19:21" ht="18.75" hidden="1">
      <c r="S44" s="121" t="s">
        <v>1126</v>
      </c>
      <c r="T44" s="122">
        <f>SUMIF($S$4:$S$21,"Montana",$V$4:$V$21)</f>
        <v>0</v>
      </c>
      <c r="U44" s="123">
        <f t="shared" si="0"/>
        <v>0</v>
      </c>
    </row>
    <row r="45" spans="19:21" ht="18.75" hidden="1">
      <c r="S45" s="121" t="s">
        <v>1127</v>
      </c>
      <c r="T45" s="122">
        <f>SUMIF($S$4:$S$21,"Vidin",$V$4:$V$21)</f>
        <v>0</v>
      </c>
      <c r="U45" s="123">
        <f t="shared" si="0"/>
        <v>0</v>
      </c>
    </row>
    <row r="46" spans="19:21" ht="18.75" hidden="1">
      <c r="S46" s="121" t="s">
        <v>1135</v>
      </c>
      <c r="T46" s="122">
        <f>SUMIF($S$4:$S$21,"Sofia",$V$4:$V$21)</f>
        <v>45201</v>
      </c>
      <c r="U46" s="123">
        <f t="shared" si="0"/>
        <v>347700</v>
      </c>
    </row>
    <row r="47" spans="19:21" ht="18.75" hidden="1">
      <c r="S47" s="121" t="s">
        <v>1134</v>
      </c>
      <c r="T47" s="122">
        <f>SUMIF($S$4:$S$21,"Bucuresti",$V$4:$V$21)</f>
        <v>785988.58</v>
      </c>
      <c r="U47" s="123">
        <f t="shared" si="0"/>
        <v>6046066</v>
      </c>
    </row>
    <row r="48" spans="19:21" ht="18.75" hidden="1">
      <c r="S48" s="121" t="s">
        <v>1136</v>
      </c>
      <c r="T48" s="122">
        <f>SUMIF($S$4:$S$21,"Varna",$V$4:$V$21)</f>
        <v>0</v>
      </c>
      <c r="U48" s="123">
        <f t="shared" si="0"/>
        <v>0</v>
      </c>
    </row>
    <row r="49" spans="19:21" ht="18.75" hidden="1">
      <c r="S49" s="121" t="s">
        <v>1143</v>
      </c>
      <c r="T49" s="122">
        <f>SUMIF($S$4:$S$21,"Arges",$V$4:$V$21)</f>
        <v>0</v>
      </c>
      <c r="U49" s="123">
        <f t="shared" si="0"/>
        <v>0</v>
      </c>
    </row>
    <row r="50" spans="19:21" ht="18.75" hidden="1">
      <c r="S50" s="121" t="s">
        <v>1147</v>
      </c>
      <c r="T50" s="122">
        <f>SUMIF($S$4:$S$21,"Tulcea",$V$4:$V$21)</f>
        <v>0</v>
      </c>
      <c r="U50" s="123">
        <f t="shared" si="0"/>
        <v>0</v>
      </c>
    </row>
    <row r="51" spans="19:21" ht="18.75" hidden="1">
      <c r="S51" s="121" t="s">
        <v>1148</v>
      </c>
      <c r="T51" s="122">
        <f>SUMIF($S$4:$S$21,"Burgas",$V$4:$V$21)</f>
        <v>0</v>
      </c>
      <c r="U51" s="123">
        <f t="shared" si="0"/>
        <v>0</v>
      </c>
    </row>
    <row r="52" spans="19:21" ht="18.75" hidden="1">
      <c r="S52" s="121" t="s">
        <v>1137</v>
      </c>
      <c r="T52" s="122">
        <f>SUMIF($S$4:$S$21,"Burgas",$V$4:$V$21)</f>
        <v>0</v>
      </c>
      <c r="U52" s="123">
        <f t="shared" si="0"/>
        <v>0</v>
      </c>
    </row>
    <row r="53" spans="20:21" ht="16.5" hidden="1">
      <c r="T53" s="27">
        <f>SUM(T30:T51)</f>
        <v>1186104.1398</v>
      </c>
      <c r="U53" s="27">
        <f>SUM(U30:U52)</f>
        <v>9123877.998461539</v>
      </c>
    </row>
  </sheetData>
  <sheetProtection/>
  <mergeCells count="114">
    <mergeCell ref="Q2:W2"/>
    <mergeCell ref="I2:I3"/>
    <mergeCell ref="I9:I10"/>
    <mergeCell ref="I4:I8"/>
    <mergeCell ref="I18:I19"/>
    <mergeCell ref="I20:I21"/>
    <mergeCell ref="L2:P2"/>
    <mergeCell ref="M18:M19"/>
    <mergeCell ref="M20:M21"/>
    <mergeCell ref="M11:M15"/>
    <mergeCell ref="A1:C1"/>
    <mergeCell ref="D1:Z1"/>
    <mergeCell ref="A24:B24"/>
    <mergeCell ref="F24:G24"/>
    <mergeCell ref="K2:K3"/>
    <mergeCell ref="K4:K8"/>
    <mergeCell ref="K9:K10"/>
    <mergeCell ref="K11:K15"/>
    <mergeCell ref="K16:K17"/>
    <mergeCell ref="K18:K19"/>
    <mergeCell ref="Z2:Z3"/>
    <mergeCell ref="N20:N21"/>
    <mergeCell ref="F18:F19"/>
    <mergeCell ref="G18:G19"/>
    <mergeCell ref="H18:H19"/>
    <mergeCell ref="J18:J19"/>
    <mergeCell ref="N18:N19"/>
    <mergeCell ref="G20:G21"/>
    <mergeCell ref="H20:H21"/>
    <mergeCell ref="M4:M8"/>
    <mergeCell ref="F16:F17"/>
    <mergeCell ref="J16:J17"/>
    <mergeCell ref="L16:L17"/>
    <mergeCell ref="G16:G17"/>
    <mergeCell ref="H16:H17"/>
    <mergeCell ref="K20:K21"/>
    <mergeCell ref="A18:A19"/>
    <mergeCell ref="B18:B19"/>
    <mergeCell ref="C18:C19"/>
    <mergeCell ref="D18:D19"/>
    <mergeCell ref="A20:A21"/>
    <mergeCell ref="B20:B21"/>
    <mergeCell ref="C20:C21"/>
    <mergeCell ref="D20:D21"/>
    <mergeCell ref="E20:E21"/>
    <mergeCell ref="F20:F21"/>
    <mergeCell ref="L18:L19"/>
    <mergeCell ref="E18:E19"/>
    <mergeCell ref="L20:L21"/>
    <mergeCell ref="J20:J21"/>
    <mergeCell ref="M16:M17"/>
    <mergeCell ref="G9:G10"/>
    <mergeCell ref="G11:G15"/>
    <mergeCell ref="H11:H15"/>
    <mergeCell ref="J11:J15"/>
    <mergeCell ref="L11:L15"/>
    <mergeCell ref="L9:L10"/>
    <mergeCell ref="E16:E17"/>
    <mergeCell ref="C2:C3"/>
    <mergeCell ref="E2:E3"/>
    <mergeCell ref="A9:A10"/>
    <mergeCell ref="A11:A15"/>
    <mergeCell ref="C11:C15"/>
    <mergeCell ref="E4:E8"/>
    <mergeCell ref="E11:E15"/>
    <mergeCell ref="A16:A17"/>
    <mergeCell ref="B16:B17"/>
    <mergeCell ref="C16:C17"/>
    <mergeCell ref="D16:D17"/>
    <mergeCell ref="B11:B15"/>
    <mergeCell ref="A2:A3"/>
    <mergeCell ref="B2:B3"/>
    <mergeCell ref="G2:G3"/>
    <mergeCell ref="D2:D3"/>
    <mergeCell ref="G4:G8"/>
    <mergeCell ref="F4:F8"/>
    <mergeCell ref="F2:F3"/>
    <mergeCell ref="F9:F10"/>
    <mergeCell ref="F11:F15"/>
    <mergeCell ref="D11:D15"/>
    <mergeCell ref="Y2:Y3"/>
    <mergeCell ref="H9:H10"/>
    <mergeCell ref="E9:E10"/>
    <mergeCell ref="H2:H3"/>
    <mergeCell ref="H4:H8"/>
    <mergeCell ref="N11:N15"/>
    <mergeCell ref="J9:J10"/>
    <mergeCell ref="A4:A8"/>
    <mergeCell ref="B9:B10"/>
    <mergeCell ref="C4:C8"/>
    <mergeCell ref="D4:D8"/>
    <mergeCell ref="C9:C10"/>
    <mergeCell ref="D9:D10"/>
    <mergeCell ref="B4:B8"/>
    <mergeCell ref="Z11:Z15"/>
    <mergeCell ref="Y16:Y17"/>
    <mergeCell ref="J4:J8"/>
    <mergeCell ref="L4:L8"/>
    <mergeCell ref="J2:J3"/>
    <mergeCell ref="N4:N8"/>
    <mergeCell ref="N16:N17"/>
    <mergeCell ref="X2:X3"/>
    <mergeCell ref="N9:N10"/>
    <mergeCell ref="M9:M10"/>
    <mergeCell ref="Y20:Y21"/>
    <mergeCell ref="Z20:Z21"/>
    <mergeCell ref="Z4:Z8"/>
    <mergeCell ref="Y9:Y10"/>
    <mergeCell ref="Z9:Z10"/>
    <mergeCell ref="Y11:Y15"/>
    <mergeCell ref="Z16:Z17"/>
    <mergeCell ref="Y4:Y8"/>
    <mergeCell ref="Y18:Y19"/>
    <mergeCell ref="Z18:Z19"/>
  </mergeCells>
  <printOptions/>
  <pageMargins left="0.7480314960629921" right="0.7480314960629921" top="0.984251968503937" bottom="0.984251968503937" header="0.5118110236220472" footer="0.5118110236220472"/>
  <pageSetup horizontalDpi="600" verticalDpi="600" orientation="landscape" paperSize="9" scale="32" r:id="rId1"/>
  <colBreaks count="1" manualBreakCount="1">
    <brk id="26" max="65535" man="1"/>
  </colBreaks>
</worksheet>
</file>

<file path=xl/worksheets/sheet5.xml><?xml version="1.0" encoding="utf-8"?>
<worksheet xmlns="http://schemas.openxmlformats.org/spreadsheetml/2006/main" xmlns:r="http://schemas.openxmlformats.org/officeDocument/2006/relationships">
  <dimension ref="A1:Z160"/>
  <sheetViews>
    <sheetView view="pageBreakPreview" zoomScale="54" zoomScaleNormal="70" zoomScaleSheetLayoutView="54" zoomScalePageLayoutView="0" workbookViewId="0" topLeftCell="A1">
      <pane ySplit="3" topLeftCell="A106" activePane="bottomLeft" state="frozen"/>
      <selection pane="topLeft" activeCell="A1" sqref="A1"/>
      <selection pane="bottomLeft" activeCell="A1" sqref="A1:C1"/>
    </sheetView>
  </sheetViews>
  <sheetFormatPr defaultColWidth="9.140625" defaultRowHeight="12.75"/>
  <cols>
    <col min="1" max="1" width="13.421875" style="0" customWidth="1"/>
    <col min="2" max="2" width="6.8515625" style="8" customWidth="1"/>
    <col min="3" max="3" width="39.28125" style="0" customWidth="1"/>
    <col min="4" max="4" width="62.00390625" style="0" customWidth="1"/>
    <col min="5" max="5" width="18.140625" style="1" customWidth="1"/>
    <col min="6" max="6" width="13.421875" style="0" customWidth="1"/>
    <col min="7" max="7" width="12.421875" style="0" customWidth="1"/>
    <col min="8" max="9" width="14.57421875" style="360" customWidth="1"/>
    <col min="10" max="10" width="23.8515625" style="0" customWidth="1"/>
    <col min="11" max="11" width="9.28125" style="0" bestFit="1" customWidth="1"/>
    <col min="12" max="12" width="19.8515625" style="0" customWidth="1"/>
    <col min="13" max="13" width="12.8515625" style="8" customWidth="1"/>
    <col min="14" max="16" width="21.7109375" style="27" customWidth="1"/>
    <col min="17" max="17" width="16.421875" style="32" customWidth="1"/>
    <col min="18" max="18" width="9.140625" style="115" bestFit="1" customWidth="1"/>
    <col min="19" max="19" width="15.8515625" style="115" customWidth="1"/>
    <col min="20" max="20" width="26.421875" style="0" customWidth="1"/>
    <col min="21" max="21" width="14.00390625" style="44" customWidth="1"/>
    <col min="22" max="24" width="22.00390625" style="360" customWidth="1"/>
    <col min="25" max="25" width="15.57421875" style="77" customWidth="1"/>
    <col min="26" max="26" width="18.140625" style="78" bestFit="1" customWidth="1"/>
  </cols>
  <sheetData>
    <row r="1" spans="1:26" ht="46.5">
      <c r="A1" s="910" t="s">
        <v>2335</v>
      </c>
      <c r="B1" s="910"/>
      <c r="C1" s="910"/>
      <c r="D1" s="911" t="s">
        <v>1302</v>
      </c>
      <c r="E1" s="911"/>
      <c r="F1" s="911"/>
      <c r="G1" s="911"/>
      <c r="H1" s="911"/>
      <c r="I1" s="911"/>
      <c r="J1" s="911"/>
      <c r="K1" s="911"/>
      <c r="L1" s="911"/>
      <c r="M1" s="911"/>
      <c r="N1" s="911"/>
      <c r="O1" s="911"/>
      <c r="P1" s="911"/>
      <c r="Q1" s="911"/>
      <c r="R1" s="911"/>
      <c r="S1" s="911"/>
      <c r="T1" s="911"/>
      <c r="U1" s="911"/>
      <c r="V1" s="911"/>
      <c r="W1" s="911"/>
      <c r="X1" s="911"/>
      <c r="Y1" s="911"/>
      <c r="Z1" s="911"/>
    </row>
    <row r="2" spans="1:26" ht="26.25" customHeight="1">
      <c r="A2" s="883" t="s">
        <v>777</v>
      </c>
      <c r="B2" s="1178" t="s">
        <v>492</v>
      </c>
      <c r="C2" s="883" t="s">
        <v>761</v>
      </c>
      <c r="D2" s="883" t="s">
        <v>776</v>
      </c>
      <c r="E2" s="883" t="s">
        <v>762</v>
      </c>
      <c r="F2" s="883" t="s">
        <v>763</v>
      </c>
      <c r="G2" s="883" t="s">
        <v>764</v>
      </c>
      <c r="H2" s="1046" t="s">
        <v>409</v>
      </c>
      <c r="I2" s="1160" t="s">
        <v>2210</v>
      </c>
      <c r="J2" s="883" t="s">
        <v>500</v>
      </c>
      <c r="K2" s="894" t="s">
        <v>1116</v>
      </c>
      <c r="L2" s="883" t="s">
        <v>501</v>
      </c>
      <c r="M2" s="883"/>
      <c r="N2" s="883"/>
      <c r="O2" s="10"/>
      <c r="P2" s="10"/>
      <c r="Q2" s="1162" t="s">
        <v>502</v>
      </c>
      <c r="R2" s="1163"/>
      <c r="S2" s="1163"/>
      <c r="T2" s="1163"/>
      <c r="U2" s="1163"/>
      <c r="V2" s="1163"/>
      <c r="W2" s="1164"/>
      <c r="X2" s="1160" t="s">
        <v>2201</v>
      </c>
      <c r="Y2" s="1092" t="s">
        <v>679</v>
      </c>
      <c r="Z2" s="1093" t="s">
        <v>680</v>
      </c>
    </row>
    <row r="3" spans="1:26" s="2" customFormat="1" ht="69" customHeight="1">
      <c r="A3" s="883"/>
      <c r="B3" s="1178"/>
      <c r="C3" s="883"/>
      <c r="D3" s="883"/>
      <c r="E3" s="883"/>
      <c r="F3" s="883"/>
      <c r="G3" s="883"/>
      <c r="H3" s="1046"/>
      <c r="I3" s="1161"/>
      <c r="J3" s="883"/>
      <c r="K3" s="895"/>
      <c r="L3" s="10" t="s">
        <v>503</v>
      </c>
      <c r="M3" s="40" t="s">
        <v>834</v>
      </c>
      <c r="N3" s="26" t="s">
        <v>504</v>
      </c>
      <c r="O3" s="623" t="s">
        <v>2205</v>
      </c>
      <c r="P3" s="623" t="s">
        <v>2206</v>
      </c>
      <c r="Q3" s="10" t="s">
        <v>505</v>
      </c>
      <c r="R3" s="10" t="s">
        <v>1116</v>
      </c>
      <c r="S3" s="10" t="s">
        <v>1118</v>
      </c>
      <c r="T3" s="10" t="s">
        <v>503</v>
      </c>
      <c r="U3" s="40" t="s">
        <v>836</v>
      </c>
      <c r="V3" s="26" t="s">
        <v>506</v>
      </c>
      <c r="W3" s="623" t="s">
        <v>2211</v>
      </c>
      <c r="X3" s="1161"/>
      <c r="Y3" s="1092"/>
      <c r="Z3" s="1093"/>
    </row>
    <row r="4" spans="1:26" s="2" customFormat="1" ht="50.25" customHeight="1">
      <c r="A4" s="961" t="s">
        <v>974</v>
      </c>
      <c r="B4" s="992">
        <v>536</v>
      </c>
      <c r="C4" s="961" t="s">
        <v>1017</v>
      </c>
      <c r="D4" s="961" t="s">
        <v>1059</v>
      </c>
      <c r="E4" s="961" t="s">
        <v>1167</v>
      </c>
      <c r="F4" s="1020">
        <v>40477</v>
      </c>
      <c r="G4" s="1020">
        <v>41299</v>
      </c>
      <c r="H4" s="950">
        <v>3126227.67</v>
      </c>
      <c r="I4" s="1081">
        <v>2531423.95</v>
      </c>
      <c r="J4" s="961" t="s">
        <v>67</v>
      </c>
      <c r="K4" s="967" t="s">
        <v>1119</v>
      </c>
      <c r="L4" s="961" t="s">
        <v>826</v>
      </c>
      <c r="M4" s="947">
        <v>1</v>
      </c>
      <c r="N4" s="950">
        <v>2640411.89</v>
      </c>
      <c r="O4" s="564">
        <v>2619581.25</v>
      </c>
      <c r="P4" s="564">
        <v>2117210.03</v>
      </c>
      <c r="Q4" s="567" t="s">
        <v>67</v>
      </c>
      <c r="R4" s="567" t="s">
        <v>1119</v>
      </c>
      <c r="S4" s="567" t="s">
        <v>1129</v>
      </c>
      <c r="T4" s="567" t="s">
        <v>141</v>
      </c>
      <c r="U4" s="585">
        <v>1</v>
      </c>
      <c r="V4" s="564">
        <v>388936.17</v>
      </c>
      <c r="W4" s="564">
        <v>314347.78</v>
      </c>
      <c r="X4" s="536">
        <v>2188277.54</v>
      </c>
      <c r="Y4" s="921">
        <v>11</v>
      </c>
      <c r="Z4" s="923">
        <v>2206617.3</v>
      </c>
    </row>
    <row r="5" spans="1:26" s="3" customFormat="1" ht="41.25" customHeight="1">
      <c r="A5" s="961"/>
      <c r="B5" s="992"/>
      <c r="C5" s="961"/>
      <c r="D5" s="961"/>
      <c r="E5" s="961"/>
      <c r="F5" s="961"/>
      <c r="G5" s="961"/>
      <c r="H5" s="950"/>
      <c r="I5" s="1116"/>
      <c r="J5" s="961"/>
      <c r="K5" s="969"/>
      <c r="L5" s="961"/>
      <c r="M5" s="948"/>
      <c r="N5" s="950"/>
      <c r="O5" s="564">
        <v>20830.64</v>
      </c>
      <c r="P5" s="564">
        <v>20830.64</v>
      </c>
      <c r="Q5" s="567" t="s">
        <v>68</v>
      </c>
      <c r="R5" s="567" t="s">
        <v>1117</v>
      </c>
      <c r="S5" s="567" t="s">
        <v>1132</v>
      </c>
      <c r="T5" s="571" t="s">
        <v>825</v>
      </c>
      <c r="U5" s="570">
        <v>1</v>
      </c>
      <c r="V5" s="562">
        <v>3092.78</v>
      </c>
      <c r="W5" s="562">
        <v>3092.78</v>
      </c>
      <c r="X5" s="538">
        <v>16858.45</v>
      </c>
      <c r="Y5" s="922"/>
      <c r="Z5" s="924"/>
    </row>
    <row r="6" spans="1:26" s="3" customFormat="1" ht="56.25" customHeight="1">
      <c r="A6" s="961" t="s">
        <v>975</v>
      </c>
      <c r="B6" s="992">
        <v>545</v>
      </c>
      <c r="C6" s="1061" t="s">
        <v>1018</v>
      </c>
      <c r="D6" s="1061" t="s">
        <v>1060</v>
      </c>
      <c r="E6" s="961" t="s">
        <v>1167</v>
      </c>
      <c r="F6" s="1020">
        <v>40452</v>
      </c>
      <c r="G6" s="1020">
        <v>41182</v>
      </c>
      <c r="H6" s="940">
        <v>7991567.74</v>
      </c>
      <c r="I6" s="1009">
        <v>5972277.74</v>
      </c>
      <c r="J6" s="992" t="s">
        <v>69</v>
      </c>
      <c r="K6" s="1004" t="s">
        <v>1117</v>
      </c>
      <c r="L6" s="961" t="s">
        <v>751</v>
      </c>
      <c r="M6" s="947">
        <v>1</v>
      </c>
      <c r="N6" s="950">
        <v>6749678.11</v>
      </c>
      <c r="O6" s="564">
        <v>5464344.72</v>
      </c>
      <c r="P6" s="564">
        <v>3758852.39</v>
      </c>
      <c r="Q6" s="567" t="s">
        <v>69</v>
      </c>
      <c r="R6" s="567" t="s">
        <v>1117</v>
      </c>
      <c r="S6" s="567" t="s">
        <v>1125</v>
      </c>
      <c r="T6" s="571" t="s">
        <v>752</v>
      </c>
      <c r="U6" s="570">
        <v>1</v>
      </c>
      <c r="V6" s="562">
        <v>841066.56</v>
      </c>
      <c r="W6" s="562">
        <v>578558.86</v>
      </c>
      <c r="X6" s="538">
        <v>3974251.42</v>
      </c>
      <c r="Y6" s="915">
        <v>15</v>
      </c>
      <c r="Z6" s="917">
        <v>5411476.6</v>
      </c>
    </row>
    <row r="7" spans="1:26" s="3" customFormat="1" ht="62.25" customHeight="1">
      <c r="A7" s="961"/>
      <c r="B7" s="992"/>
      <c r="C7" s="1063"/>
      <c r="D7" s="1063"/>
      <c r="E7" s="961"/>
      <c r="F7" s="961"/>
      <c r="G7" s="961"/>
      <c r="H7" s="940"/>
      <c r="I7" s="1010"/>
      <c r="J7" s="992"/>
      <c r="K7" s="1006"/>
      <c r="L7" s="961"/>
      <c r="M7" s="948"/>
      <c r="N7" s="950"/>
      <c r="O7" s="564">
        <v>1285333.39</v>
      </c>
      <c r="P7" s="564">
        <v>1285333.39</v>
      </c>
      <c r="Q7" s="567" t="s">
        <v>70</v>
      </c>
      <c r="R7" s="567" t="s">
        <v>1119</v>
      </c>
      <c r="S7" s="567" t="s">
        <v>1133</v>
      </c>
      <c r="T7" s="567" t="s">
        <v>222</v>
      </c>
      <c r="U7" s="570">
        <v>1</v>
      </c>
      <c r="V7" s="562">
        <v>197837.25</v>
      </c>
      <c r="W7" s="562">
        <v>197837.25</v>
      </c>
      <c r="X7" s="538">
        <v>1448429.88</v>
      </c>
      <c r="Y7" s="916"/>
      <c r="Z7" s="918"/>
    </row>
    <row r="8" spans="1:26" s="3" customFormat="1" ht="33">
      <c r="A8" s="961" t="s">
        <v>976</v>
      </c>
      <c r="B8" s="992">
        <v>546</v>
      </c>
      <c r="C8" s="961" t="s">
        <v>1019</v>
      </c>
      <c r="D8" s="961" t="s">
        <v>1061</v>
      </c>
      <c r="E8" s="961" t="s">
        <v>1167</v>
      </c>
      <c r="F8" s="1020">
        <v>40617</v>
      </c>
      <c r="G8" s="1020">
        <v>41531</v>
      </c>
      <c r="H8" s="940">
        <v>7388104.57</v>
      </c>
      <c r="I8" s="1009">
        <v>5921682.94</v>
      </c>
      <c r="J8" s="992" t="s">
        <v>71</v>
      </c>
      <c r="K8" s="1004" t="s">
        <v>1117</v>
      </c>
      <c r="L8" s="961" t="s">
        <v>201</v>
      </c>
      <c r="M8" s="947">
        <v>1</v>
      </c>
      <c r="N8" s="950">
        <v>6239993.11</v>
      </c>
      <c r="O8" s="564">
        <v>3306730.22</v>
      </c>
      <c r="P8" s="564">
        <v>2068190.52</v>
      </c>
      <c r="Q8" s="567" t="s">
        <v>71</v>
      </c>
      <c r="R8" s="567" t="s">
        <v>1117</v>
      </c>
      <c r="S8" s="567" t="s">
        <v>1131</v>
      </c>
      <c r="T8" s="571" t="s">
        <v>202</v>
      </c>
      <c r="U8" s="570">
        <v>1</v>
      </c>
      <c r="V8" s="562">
        <v>508968.66</v>
      </c>
      <c r="W8" s="562">
        <v>318333.85</v>
      </c>
      <c r="X8" s="538"/>
      <c r="Y8" s="915">
        <v>13</v>
      </c>
      <c r="Z8" s="917">
        <v>5057798</v>
      </c>
    </row>
    <row r="9" spans="1:26" s="3" customFormat="1" ht="66">
      <c r="A9" s="961"/>
      <c r="B9" s="992"/>
      <c r="C9" s="961"/>
      <c r="D9" s="961"/>
      <c r="E9" s="961"/>
      <c r="F9" s="961"/>
      <c r="G9" s="961"/>
      <c r="H9" s="940"/>
      <c r="I9" s="1010"/>
      <c r="J9" s="992"/>
      <c r="K9" s="1006"/>
      <c r="L9" s="961"/>
      <c r="M9" s="948"/>
      <c r="N9" s="950"/>
      <c r="O9" s="564">
        <v>2933262.89</v>
      </c>
      <c r="P9" s="564">
        <v>2933262.89</v>
      </c>
      <c r="Q9" s="567" t="s">
        <v>1274</v>
      </c>
      <c r="R9" s="567" t="s">
        <v>1119</v>
      </c>
      <c r="S9" s="567" t="s">
        <v>1135</v>
      </c>
      <c r="T9" s="567" t="s">
        <v>1273</v>
      </c>
      <c r="U9" s="570">
        <v>1</v>
      </c>
      <c r="V9" s="562">
        <v>451484.94</v>
      </c>
      <c r="W9" s="562">
        <v>451484.94</v>
      </c>
      <c r="X9" s="538"/>
      <c r="Y9" s="916"/>
      <c r="Z9" s="918"/>
    </row>
    <row r="10" spans="1:26" s="3" customFormat="1" ht="33">
      <c r="A10" s="961" t="s">
        <v>977</v>
      </c>
      <c r="B10" s="1177">
        <v>547</v>
      </c>
      <c r="C10" s="1019" t="s">
        <v>1020</v>
      </c>
      <c r="D10" s="1019" t="s">
        <v>1062</v>
      </c>
      <c r="E10" s="961" t="s">
        <v>1167</v>
      </c>
      <c r="F10" s="962" t="s">
        <v>1068</v>
      </c>
      <c r="G10" s="962" t="s">
        <v>1839</v>
      </c>
      <c r="H10" s="940">
        <v>7561489.46</v>
      </c>
      <c r="I10" s="1009"/>
      <c r="J10" s="961" t="s">
        <v>603</v>
      </c>
      <c r="K10" s="967" t="s">
        <v>1117</v>
      </c>
      <c r="L10" s="1027" t="s">
        <v>604</v>
      </c>
      <c r="M10" s="947">
        <v>1</v>
      </c>
      <c r="N10" s="1081">
        <v>6386433.99</v>
      </c>
      <c r="O10" s="579"/>
      <c r="P10" s="579"/>
      <c r="Q10" s="404" t="s">
        <v>72</v>
      </c>
      <c r="R10" s="404" t="s">
        <v>1119</v>
      </c>
      <c r="S10" s="404" t="s">
        <v>1123</v>
      </c>
      <c r="T10" s="404" t="s">
        <v>819</v>
      </c>
      <c r="U10" s="403">
        <v>1</v>
      </c>
      <c r="V10" s="405">
        <v>259626.05</v>
      </c>
      <c r="W10" s="560"/>
      <c r="X10" s="538">
        <v>1575907.79</v>
      </c>
      <c r="Y10" s="915">
        <v>10</v>
      </c>
      <c r="Z10" s="917">
        <v>5803266.72</v>
      </c>
    </row>
    <row r="11" spans="1:26" s="4" customFormat="1" ht="80.25" customHeight="1">
      <c r="A11" s="961"/>
      <c r="B11" s="1177"/>
      <c r="C11" s="1019"/>
      <c r="D11" s="1019"/>
      <c r="E11" s="961"/>
      <c r="F11" s="962"/>
      <c r="G11" s="962"/>
      <c r="H11" s="940"/>
      <c r="I11" s="1010"/>
      <c r="J11" s="961"/>
      <c r="K11" s="969"/>
      <c r="L11" s="1156"/>
      <c r="M11" s="948"/>
      <c r="N11" s="1116"/>
      <c r="O11" s="582"/>
      <c r="P11" s="582"/>
      <c r="Q11" s="404" t="s">
        <v>603</v>
      </c>
      <c r="R11" s="404" t="s">
        <v>1117</v>
      </c>
      <c r="S11" s="404" t="s">
        <v>1122</v>
      </c>
      <c r="T11" s="407" t="s">
        <v>605</v>
      </c>
      <c r="U11" s="403">
        <v>1</v>
      </c>
      <c r="V11" s="406">
        <v>723367.58</v>
      </c>
      <c r="W11" s="582"/>
      <c r="X11" s="536">
        <v>4093795.45</v>
      </c>
      <c r="Y11" s="916"/>
      <c r="Z11" s="918"/>
    </row>
    <row r="12" spans="1:26" s="4" customFormat="1" ht="66">
      <c r="A12" s="961" t="s">
        <v>978</v>
      </c>
      <c r="B12" s="1177">
        <v>548</v>
      </c>
      <c r="C12" s="1019" t="s">
        <v>1021</v>
      </c>
      <c r="D12" s="1019" t="s">
        <v>1063</v>
      </c>
      <c r="E12" s="961" t="s">
        <v>1167</v>
      </c>
      <c r="F12" s="962" t="s">
        <v>948</v>
      </c>
      <c r="G12" s="962" t="s">
        <v>2015</v>
      </c>
      <c r="H12" s="940">
        <v>7955995.66</v>
      </c>
      <c r="I12" s="1009"/>
      <c r="J12" s="961" t="s">
        <v>1274</v>
      </c>
      <c r="K12" s="967" t="s">
        <v>1119</v>
      </c>
      <c r="L12" s="1020" t="s">
        <v>1092</v>
      </c>
      <c r="M12" s="947">
        <v>1</v>
      </c>
      <c r="N12" s="950">
        <v>6719633.94</v>
      </c>
      <c r="O12" s="564"/>
      <c r="P12" s="564"/>
      <c r="Q12" s="567" t="s">
        <v>1274</v>
      </c>
      <c r="R12" s="567" t="s">
        <v>1119</v>
      </c>
      <c r="S12" s="567" t="s">
        <v>1135</v>
      </c>
      <c r="T12" s="575" t="s">
        <v>1270</v>
      </c>
      <c r="U12" s="585">
        <v>1</v>
      </c>
      <c r="V12" s="564">
        <v>691639.13</v>
      </c>
      <c r="W12" s="578"/>
      <c r="X12" s="578"/>
      <c r="Y12" s="915">
        <v>10</v>
      </c>
      <c r="Z12" s="917">
        <v>6545529.05</v>
      </c>
    </row>
    <row r="13" spans="1:26" s="4" customFormat="1" ht="33">
      <c r="A13" s="961"/>
      <c r="B13" s="1177"/>
      <c r="C13" s="1019"/>
      <c r="D13" s="1019"/>
      <c r="E13" s="961"/>
      <c r="F13" s="962"/>
      <c r="G13" s="962"/>
      <c r="H13" s="940"/>
      <c r="I13" s="1010"/>
      <c r="J13" s="961"/>
      <c r="K13" s="969"/>
      <c r="L13" s="1020"/>
      <c r="M13" s="948"/>
      <c r="N13" s="950"/>
      <c r="O13" s="564"/>
      <c r="P13" s="564"/>
      <c r="Q13" s="574" t="s">
        <v>71</v>
      </c>
      <c r="R13" s="574" t="s">
        <v>1117</v>
      </c>
      <c r="S13" s="574" t="s">
        <v>1131</v>
      </c>
      <c r="T13" s="568" t="s">
        <v>1093</v>
      </c>
      <c r="U13" s="570">
        <v>1</v>
      </c>
      <c r="V13" s="562">
        <v>342640.3</v>
      </c>
      <c r="W13" s="573"/>
      <c r="X13" s="573"/>
      <c r="Y13" s="916"/>
      <c r="Z13" s="918"/>
    </row>
    <row r="14" spans="1:26" s="4" customFormat="1" ht="51.75" customHeight="1">
      <c r="A14" s="967" t="s">
        <v>979</v>
      </c>
      <c r="B14" s="1004">
        <v>579</v>
      </c>
      <c r="C14" s="1095" t="s">
        <v>1022</v>
      </c>
      <c r="D14" s="1095" t="s">
        <v>1064</v>
      </c>
      <c r="E14" s="967" t="s">
        <v>1167</v>
      </c>
      <c r="F14" s="976" t="s">
        <v>634</v>
      </c>
      <c r="G14" s="976" t="s">
        <v>1840</v>
      </c>
      <c r="H14" s="1009">
        <v>6080205.7</v>
      </c>
      <c r="I14" s="572"/>
      <c r="J14" s="1095" t="s">
        <v>618</v>
      </c>
      <c r="K14" s="1095" t="s">
        <v>1117</v>
      </c>
      <c r="L14" s="1095" t="s">
        <v>619</v>
      </c>
      <c r="M14" s="947">
        <v>1</v>
      </c>
      <c r="N14" s="1081">
        <v>5135341.73</v>
      </c>
      <c r="O14" s="578"/>
      <c r="P14" s="578"/>
      <c r="Q14" s="444" t="s">
        <v>554</v>
      </c>
      <c r="R14" s="444" t="s">
        <v>1119</v>
      </c>
      <c r="S14" s="444" t="s">
        <v>1130</v>
      </c>
      <c r="T14" s="441" t="s">
        <v>232</v>
      </c>
      <c r="U14" s="445">
        <v>1</v>
      </c>
      <c r="V14" s="439">
        <v>219266.93</v>
      </c>
      <c r="W14" s="578"/>
      <c r="X14" s="520"/>
      <c r="Y14" s="915">
        <v>11</v>
      </c>
      <c r="Z14" s="917">
        <v>5040644.83</v>
      </c>
    </row>
    <row r="15" spans="1:26" s="4" customFormat="1" ht="42.75" customHeight="1">
      <c r="A15" s="968"/>
      <c r="B15" s="1005"/>
      <c r="C15" s="1041"/>
      <c r="D15" s="1041"/>
      <c r="E15" s="968"/>
      <c r="F15" s="1140"/>
      <c r="G15" s="1140"/>
      <c r="H15" s="933"/>
      <c r="I15" s="560"/>
      <c r="J15" s="1041"/>
      <c r="K15" s="1041"/>
      <c r="L15" s="1041"/>
      <c r="M15" s="949"/>
      <c r="N15" s="1087"/>
      <c r="O15" s="579"/>
      <c r="P15" s="579"/>
      <c r="Q15" s="444" t="s">
        <v>73</v>
      </c>
      <c r="R15" s="444" t="s">
        <v>1117</v>
      </c>
      <c r="S15" s="444" t="s">
        <v>1121</v>
      </c>
      <c r="T15" s="444" t="s">
        <v>1161</v>
      </c>
      <c r="U15" s="445">
        <v>0</v>
      </c>
      <c r="V15" s="439">
        <v>0</v>
      </c>
      <c r="W15" s="579"/>
      <c r="X15" s="521"/>
      <c r="Y15" s="919"/>
      <c r="Z15" s="920"/>
    </row>
    <row r="16" spans="1:26" s="4" customFormat="1" ht="48.75" customHeight="1">
      <c r="A16" s="969"/>
      <c r="B16" s="1006"/>
      <c r="C16" s="1096"/>
      <c r="D16" s="1096"/>
      <c r="E16" s="969"/>
      <c r="F16" s="1141"/>
      <c r="G16" s="1141"/>
      <c r="H16" s="1010"/>
      <c r="I16" s="573"/>
      <c r="J16" s="1096"/>
      <c r="K16" s="1096"/>
      <c r="L16" s="1096"/>
      <c r="M16" s="948"/>
      <c r="N16" s="1116"/>
      <c r="O16" s="582"/>
      <c r="P16" s="582"/>
      <c r="Q16" s="444" t="s">
        <v>618</v>
      </c>
      <c r="R16" s="444" t="s">
        <v>1117</v>
      </c>
      <c r="S16" s="444" t="s">
        <v>1121</v>
      </c>
      <c r="T16" s="444" t="s">
        <v>620</v>
      </c>
      <c r="U16" s="445">
        <v>1</v>
      </c>
      <c r="V16" s="439">
        <v>571191.01</v>
      </c>
      <c r="W16" s="582"/>
      <c r="X16" s="522"/>
      <c r="Y16" s="916"/>
      <c r="Z16" s="918"/>
    </row>
    <row r="17" spans="1:26" s="4" customFormat="1" ht="49.5">
      <c r="A17" s="961" t="s">
        <v>980</v>
      </c>
      <c r="B17" s="992">
        <v>588</v>
      </c>
      <c r="C17" s="1019" t="s">
        <v>1023</v>
      </c>
      <c r="D17" s="1019" t="s">
        <v>1065</v>
      </c>
      <c r="E17" s="961" t="s">
        <v>1167</v>
      </c>
      <c r="F17" s="962" t="s">
        <v>137</v>
      </c>
      <c r="G17" s="962" t="s">
        <v>2013</v>
      </c>
      <c r="H17" s="940">
        <v>6129383.3</v>
      </c>
      <c r="I17" s="1009"/>
      <c r="J17" s="1019" t="s">
        <v>74</v>
      </c>
      <c r="K17" s="1095" t="s">
        <v>1117</v>
      </c>
      <c r="L17" s="1019" t="s">
        <v>138</v>
      </c>
      <c r="M17" s="947">
        <v>1</v>
      </c>
      <c r="N17" s="950">
        <v>5176877.13</v>
      </c>
      <c r="O17" s="564"/>
      <c r="P17" s="564"/>
      <c r="Q17" s="479" t="s">
        <v>74</v>
      </c>
      <c r="R17" s="479" t="s">
        <v>1117</v>
      </c>
      <c r="S17" s="479" t="s">
        <v>1121</v>
      </c>
      <c r="T17" s="479" t="s">
        <v>139</v>
      </c>
      <c r="U17" s="480">
        <v>1</v>
      </c>
      <c r="V17" s="477">
        <v>403897.65</v>
      </c>
      <c r="W17" s="578"/>
      <c r="X17" s="520"/>
      <c r="Y17" s="915">
        <v>13</v>
      </c>
      <c r="Z17" s="917">
        <v>4924307.33</v>
      </c>
    </row>
    <row r="18" spans="1:26" s="4" customFormat="1" ht="49.5">
      <c r="A18" s="961"/>
      <c r="B18" s="992"/>
      <c r="C18" s="1019"/>
      <c r="D18" s="1019"/>
      <c r="E18" s="961"/>
      <c r="F18" s="962"/>
      <c r="G18" s="962"/>
      <c r="H18" s="940"/>
      <c r="I18" s="933"/>
      <c r="J18" s="1019"/>
      <c r="K18" s="1041"/>
      <c r="L18" s="1019"/>
      <c r="M18" s="949"/>
      <c r="N18" s="950"/>
      <c r="O18" s="564"/>
      <c r="P18" s="564"/>
      <c r="Q18" s="479" t="s">
        <v>75</v>
      </c>
      <c r="R18" s="479" t="s">
        <v>1117</v>
      </c>
      <c r="S18" s="479" t="s">
        <v>1121</v>
      </c>
      <c r="T18" s="479" t="s">
        <v>1161</v>
      </c>
      <c r="U18" s="480">
        <v>0</v>
      </c>
      <c r="V18" s="477">
        <v>0</v>
      </c>
      <c r="W18" s="579"/>
      <c r="X18" s="521"/>
      <c r="Y18" s="919"/>
      <c r="Z18" s="920"/>
    </row>
    <row r="19" spans="1:26" s="4" customFormat="1" ht="66">
      <c r="A19" s="961"/>
      <c r="B19" s="992"/>
      <c r="C19" s="1019"/>
      <c r="D19" s="1019"/>
      <c r="E19" s="961"/>
      <c r="F19" s="962"/>
      <c r="G19" s="962"/>
      <c r="H19" s="940"/>
      <c r="I19" s="1010"/>
      <c r="J19" s="1019"/>
      <c r="K19" s="1096"/>
      <c r="L19" s="1019"/>
      <c r="M19" s="948"/>
      <c r="N19" s="950"/>
      <c r="O19" s="564"/>
      <c r="P19" s="564"/>
      <c r="Q19" s="479" t="s">
        <v>1274</v>
      </c>
      <c r="R19" s="479" t="s">
        <v>1119</v>
      </c>
      <c r="S19" s="479" t="s">
        <v>1135</v>
      </c>
      <c r="T19" s="191" t="s">
        <v>1797</v>
      </c>
      <c r="U19" s="478">
        <v>1</v>
      </c>
      <c r="V19" s="476">
        <v>392922.18</v>
      </c>
      <c r="W19" s="573"/>
      <c r="X19" s="518"/>
      <c r="Y19" s="916"/>
      <c r="Z19" s="918"/>
    </row>
    <row r="20" spans="1:26" s="4" customFormat="1" ht="115.5" customHeight="1">
      <c r="A20" s="961" t="s">
        <v>981</v>
      </c>
      <c r="B20" s="992">
        <v>589</v>
      </c>
      <c r="C20" s="1019" t="s">
        <v>1024</v>
      </c>
      <c r="D20" s="1019" t="s">
        <v>1066</v>
      </c>
      <c r="E20" s="961" t="s">
        <v>1167</v>
      </c>
      <c r="F20" s="962" t="s">
        <v>203</v>
      </c>
      <c r="G20" s="962" t="s">
        <v>1811</v>
      </c>
      <c r="H20" s="940">
        <v>355346</v>
      </c>
      <c r="I20" s="1009"/>
      <c r="J20" s="1019" t="s">
        <v>76</v>
      </c>
      <c r="K20" s="1095" t="s">
        <v>1117</v>
      </c>
      <c r="L20" s="1019" t="s">
        <v>204</v>
      </c>
      <c r="M20" s="947">
        <v>1</v>
      </c>
      <c r="N20" s="950">
        <v>300125.23</v>
      </c>
      <c r="O20" s="564"/>
      <c r="P20" s="564"/>
      <c r="Q20" s="373" t="s">
        <v>76</v>
      </c>
      <c r="R20" s="373" t="s">
        <v>1117</v>
      </c>
      <c r="S20" s="373" t="s">
        <v>1132</v>
      </c>
      <c r="T20" s="376" t="s">
        <v>205</v>
      </c>
      <c r="U20" s="374">
        <v>1</v>
      </c>
      <c r="V20" s="380">
        <v>33301.06</v>
      </c>
      <c r="W20" s="572"/>
      <c r="X20" s="538">
        <v>48994.87</v>
      </c>
      <c r="Y20" s="915">
        <v>5</v>
      </c>
      <c r="Z20" s="917">
        <v>59227.850000000006</v>
      </c>
    </row>
    <row r="21" spans="1:26" s="4" customFormat="1" ht="49.5">
      <c r="A21" s="961"/>
      <c r="B21" s="992"/>
      <c r="C21" s="1019"/>
      <c r="D21" s="1019"/>
      <c r="E21" s="961"/>
      <c r="F21" s="962"/>
      <c r="G21" s="962"/>
      <c r="H21" s="940"/>
      <c r="I21" s="1010"/>
      <c r="J21" s="1019"/>
      <c r="K21" s="1096"/>
      <c r="L21" s="1019"/>
      <c r="M21" s="948"/>
      <c r="N21" s="950"/>
      <c r="O21" s="564"/>
      <c r="P21" s="564"/>
      <c r="Q21" s="373" t="s">
        <v>77</v>
      </c>
      <c r="R21" s="373" t="s">
        <v>1119</v>
      </c>
      <c r="S21" s="373" t="s">
        <v>1124</v>
      </c>
      <c r="T21" s="373" t="s">
        <v>1146</v>
      </c>
      <c r="U21" s="374">
        <v>1</v>
      </c>
      <c r="V21" s="380">
        <v>12893.92</v>
      </c>
      <c r="W21" s="573"/>
      <c r="X21" s="538">
        <v>10232.98</v>
      </c>
      <c r="Y21" s="916"/>
      <c r="Z21" s="918"/>
    </row>
    <row r="22" spans="1:26" s="4" customFormat="1" ht="115.5" customHeight="1">
      <c r="A22" s="961" t="s">
        <v>982</v>
      </c>
      <c r="B22" s="992">
        <v>590</v>
      </c>
      <c r="C22" s="1019" t="s">
        <v>1025</v>
      </c>
      <c r="D22" s="1019" t="s">
        <v>1067</v>
      </c>
      <c r="E22" s="961" t="s">
        <v>1167</v>
      </c>
      <c r="F22" s="962" t="s">
        <v>1083</v>
      </c>
      <c r="G22" s="962" t="s">
        <v>1810</v>
      </c>
      <c r="H22" s="940">
        <v>353211.92</v>
      </c>
      <c r="I22" s="1009">
        <v>62111.05</v>
      </c>
      <c r="J22" s="1019" t="s">
        <v>78</v>
      </c>
      <c r="K22" s="1095" t="s">
        <v>1117</v>
      </c>
      <c r="L22" s="1019" t="s">
        <v>1084</v>
      </c>
      <c r="M22" s="947">
        <v>1</v>
      </c>
      <c r="N22" s="950">
        <v>298322.79</v>
      </c>
      <c r="O22" s="564">
        <v>228609.93</v>
      </c>
      <c r="P22" s="564">
        <v>45444.17</v>
      </c>
      <c r="Q22" s="574" t="s">
        <v>78</v>
      </c>
      <c r="R22" s="574" t="s">
        <v>1117</v>
      </c>
      <c r="S22" s="574" t="s">
        <v>1132</v>
      </c>
      <c r="T22" s="390" t="s">
        <v>1085</v>
      </c>
      <c r="U22" s="570">
        <v>1</v>
      </c>
      <c r="V22" s="562">
        <v>35187.41</v>
      </c>
      <c r="W22" s="562">
        <v>6994.72</v>
      </c>
      <c r="X22" s="538">
        <v>53094.82</v>
      </c>
      <c r="Y22" s="915">
        <v>5</v>
      </c>
      <c r="Z22" s="917">
        <v>58346.2</v>
      </c>
    </row>
    <row r="23" spans="1:26" s="4" customFormat="1" ht="49.5">
      <c r="A23" s="961"/>
      <c r="B23" s="992"/>
      <c r="C23" s="1019"/>
      <c r="D23" s="1019"/>
      <c r="E23" s="961"/>
      <c r="F23" s="962"/>
      <c r="G23" s="962"/>
      <c r="H23" s="940"/>
      <c r="I23" s="1010"/>
      <c r="J23" s="1019"/>
      <c r="K23" s="1096"/>
      <c r="L23" s="1019"/>
      <c r="M23" s="948"/>
      <c r="N23" s="950"/>
      <c r="O23" s="564">
        <v>69712.86</v>
      </c>
      <c r="P23" s="564">
        <v>7014.82</v>
      </c>
      <c r="Q23" s="574" t="s">
        <v>77</v>
      </c>
      <c r="R23" s="574" t="s">
        <v>1119</v>
      </c>
      <c r="S23" s="574" t="s">
        <v>1124</v>
      </c>
      <c r="T23" s="569" t="s">
        <v>1229</v>
      </c>
      <c r="U23" s="570">
        <v>1</v>
      </c>
      <c r="V23" s="562">
        <v>10730.14</v>
      </c>
      <c r="W23" s="562">
        <v>1079.72</v>
      </c>
      <c r="X23" s="538">
        <v>6596.75</v>
      </c>
      <c r="Y23" s="916"/>
      <c r="Z23" s="918"/>
    </row>
    <row r="24" spans="1:26" s="4" customFormat="1" ht="49.5">
      <c r="A24" s="961" t="s">
        <v>983</v>
      </c>
      <c r="B24" s="992">
        <v>595</v>
      </c>
      <c r="C24" s="1019" t="s">
        <v>1025</v>
      </c>
      <c r="D24" s="1019" t="s">
        <v>1072</v>
      </c>
      <c r="E24" s="961" t="s">
        <v>1167</v>
      </c>
      <c r="F24" s="962" t="s">
        <v>1077</v>
      </c>
      <c r="G24" s="962" t="s">
        <v>1078</v>
      </c>
      <c r="H24" s="940">
        <v>350990.92</v>
      </c>
      <c r="I24" s="1009">
        <v>61794.9</v>
      </c>
      <c r="J24" s="1019" t="s">
        <v>79</v>
      </c>
      <c r="K24" s="1095" t="s">
        <v>1117</v>
      </c>
      <c r="L24" s="1019" t="s">
        <v>1080</v>
      </c>
      <c r="M24" s="947">
        <v>1</v>
      </c>
      <c r="N24" s="950">
        <v>296446.93</v>
      </c>
      <c r="O24" s="564">
        <v>81928.31</v>
      </c>
      <c r="P24" s="564">
        <v>9004.47</v>
      </c>
      <c r="Q24" s="574" t="s">
        <v>77</v>
      </c>
      <c r="R24" s="574" t="s">
        <v>1119</v>
      </c>
      <c r="S24" s="574" t="s">
        <v>1124</v>
      </c>
      <c r="T24" s="191" t="s">
        <v>1230</v>
      </c>
      <c r="U24" s="570">
        <v>1</v>
      </c>
      <c r="V24" s="562">
        <v>12610.33</v>
      </c>
      <c r="W24" s="562">
        <v>1385.96</v>
      </c>
      <c r="X24" s="538">
        <v>10258.88</v>
      </c>
      <c r="Y24" s="915">
        <v>5</v>
      </c>
      <c r="Z24" s="917">
        <v>58935.21</v>
      </c>
    </row>
    <row r="25" spans="1:26" s="4" customFormat="1" ht="131.25" customHeight="1">
      <c r="A25" s="961"/>
      <c r="B25" s="992"/>
      <c r="C25" s="1019"/>
      <c r="D25" s="1019"/>
      <c r="E25" s="961"/>
      <c r="F25" s="962"/>
      <c r="G25" s="962"/>
      <c r="H25" s="940"/>
      <c r="I25" s="1010"/>
      <c r="J25" s="1019"/>
      <c r="K25" s="1096"/>
      <c r="L25" s="1019"/>
      <c r="M25" s="948"/>
      <c r="N25" s="950"/>
      <c r="O25" s="564">
        <v>214518.62</v>
      </c>
      <c r="P25" s="564">
        <v>43187.5</v>
      </c>
      <c r="Q25" s="574" t="s">
        <v>79</v>
      </c>
      <c r="R25" s="574" t="s">
        <v>1117</v>
      </c>
      <c r="S25" s="574" t="s">
        <v>1132</v>
      </c>
      <c r="T25" s="191" t="s">
        <v>1081</v>
      </c>
      <c r="U25" s="570">
        <v>1</v>
      </c>
      <c r="V25" s="562">
        <v>33018.49</v>
      </c>
      <c r="W25" s="562">
        <v>6647.38</v>
      </c>
      <c r="X25" s="538">
        <v>48675.52</v>
      </c>
      <c r="Y25" s="916"/>
      <c r="Z25" s="918"/>
    </row>
    <row r="26" spans="1:26" s="4" customFormat="1" ht="69.75" customHeight="1">
      <c r="A26" s="961" t="s">
        <v>984</v>
      </c>
      <c r="B26" s="992">
        <v>544</v>
      </c>
      <c r="C26" s="1019" t="s">
        <v>1026</v>
      </c>
      <c r="D26" s="1019" t="s">
        <v>423</v>
      </c>
      <c r="E26" s="961" t="s">
        <v>1167</v>
      </c>
      <c r="F26" s="962" t="s">
        <v>793</v>
      </c>
      <c r="G26" s="962" t="s">
        <v>1890</v>
      </c>
      <c r="H26" s="940">
        <v>1405025</v>
      </c>
      <c r="I26" s="562"/>
      <c r="J26" s="1019" t="s">
        <v>80</v>
      </c>
      <c r="K26" s="1095" t="s">
        <v>1117</v>
      </c>
      <c r="L26" s="1019" t="s">
        <v>794</v>
      </c>
      <c r="M26" s="947">
        <v>1</v>
      </c>
      <c r="N26" s="1081">
        <v>1186684.12</v>
      </c>
      <c r="O26" s="578"/>
      <c r="P26" s="578"/>
      <c r="Q26" s="325" t="s">
        <v>80</v>
      </c>
      <c r="R26" s="325" t="s">
        <v>1117</v>
      </c>
      <c r="S26" s="325" t="s">
        <v>1132</v>
      </c>
      <c r="T26" s="191" t="s">
        <v>795</v>
      </c>
      <c r="U26" s="326">
        <v>1</v>
      </c>
      <c r="V26" s="380">
        <v>181353.52</v>
      </c>
      <c r="W26" s="572"/>
      <c r="X26" s="517"/>
      <c r="Y26" s="915">
        <v>4</v>
      </c>
      <c r="Z26" s="917">
        <v>1146568.32</v>
      </c>
    </row>
    <row r="27" spans="1:26" s="4" customFormat="1" ht="48" customHeight="1">
      <c r="A27" s="961"/>
      <c r="B27" s="992"/>
      <c r="C27" s="1019"/>
      <c r="D27" s="1019"/>
      <c r="E27" s="961"/>
      <c r="F27" s="962"/>
      <c r="G27" s="962"/>
      <c r="H27" s="940"/>
      <c r="I27" s="562"/>
      <c r="J27" s="1019"/>
      <c r="K27" s="1096"/>
      <c r="L27" s="1019"/>
      <c r="M27" s="948"/>
      <c r="N27" s="1116"/>
      <c r="O27" s="582"/>
      <c r="P27" s="582"/>
      <c r="Q27" s="327" t="s">
        <v>77</v>
      </c>
      <c r="R27" s="325" t="s">
        <v>1119</v>
      </c>
      <c r="S27" s="325" t="s">
        <v>1124</v>
      </c>
      <c r="T27" s="328" t="s">
        <v>188</v>
      </c>
      <c r="U27" s="326">
        <v>1</v>
      </c>
      <c r="V27" s="380">
        <v>1300</v>
      </c>
      <c r="W27" s="573"/>
      <c r="X27" s="518"/>
      <c r="Y27" s="916"/>
      <c r="Z27" s="918"/>
    </row>
    <row r="28" spans="1:26" s="4" customFormat="1" ht="82.5" customHeight="1">
      <c r="A28" s="961" t="s">
        <v>985</v>
      </c>
      <c r="B28" s="1177">
        <v>662</v>
      </c>
      <c r="C28" s="1019" t="s">
        <v>1027</v>
      </c>
      <c r="D28" s="1019" t="s">
        <v>424</v>
      </c>
      <c r="E28" s="961" t="s">
        <v>1167</v>
      </c>
      <c r="F28" s="962" t="s">
        <v>800</v>
      </c>
      <c r="G28" s="962" t="s">
        <v>801</v>
      </c>
      <c r="H28" s="940">
        <v>321077.16</v>
      </c>
      <c r="I28" s="1009"/>
      <c r="J28" s="1019" t="s">
        <v>81</v>
      </c>
      <c r="K28" s="1095" t="s">
        <v>1119</v>
      </c>
      <c r="L28" s="1019" t="s">
        <v>802</v>
      </c>
      <c r="M28" s="947">
        <v>1</v>
      </c>
      <c r="N28" s="950">
        <v>272337.65</v>
      </c>
      <c r="O28" s="564"/>
      <c r="P28" s="564"/>
      <c r="Q28" s="299" t="s">
        <v>81</v>
      </c>
      <c r="R28" s="297" t="s">
        <v>1119</v>
      </c>
      <c r="S28" s="297" t="s">
        <v>1123</v>
      </c>
      <c r="T28" s="297" t="s">
        <v>145</v>
      </c>
      <c r="U28" s="298">
        <v>1</v>
      </c>
      <c r="V28" s="380">
        <v>17782.83</v>
      </c>
      <c r="W28" s="572"/>
      <c r="X28" s="517"/>
      <c r="Y28" s="915">
        <v>7</v>
      </c>
      <c r="Z28" s="917">
        <v>234399.09</v>
      </c>
    </row>
    <row r="29" spans="1:26" s="4" customFormat="1" ht="49.5">
      <c r="A29" s="961"/>
      <c r="B29" s="1177"/>
      <c r="C29" s="1019"/>
      <c r="D29" s="1019"/>
      <c r="E29" s="961"/>
      <c r="F29" s="962"/>
      <c r="G29" s="962"/>
      <c r="H29" s="940"/>
      <c r="I29" s="933"/>
      <c r="J29" s="1019"/>
      <c r="K29" s="1041"/>
      <c r="L29" s="1019"/>
      <c r="M29" s="949"/>
      <c r="N29" s="950"/>
      <c r="O29" s="564"/>
      <c r="P29" s="564"/>
      <c r="Q29" s="299" t="s">
        <v>82</v>
      </c>
      <c r="R29" s="297" t="s">
        <v>1119</v>
      </c>
      <c r="S29" s="297" t="s">
        <v>1123</v>
      </c>
      <c r="T29" s="299" t="s">
        <v>146</v>
      </c>
      <c r="U29" s="298">
        <v>1</v>
      </c>
      <c r="V29" s="380">
        <v>9148.08</v>
      </c>
      <c r="W29" s="560"/>
      <c r="X29" s="512"/>
      <c r="Y29" s="919"/>
      <c r="Z29" s="920"/>
    </row>
    <row r="30" spans="1:26" s="4" customFormat="1" ht="81.75" customHeight="1">
      <c r="A30" s="961"/>
      <c r="B30" s="1177"/>
      <c r="C30" s="1019"/>
      <c r="D30" s="1019"/>
      <c r="E30" s="961"/>
      <c r="F30" s="962"/>
      <c r="G30" s="962"/>
      <c r="H30" s="940"/>
      <c r="I30" s="1010"/>
      <c r="J30" s="1019"/>
      <c r="K30" s="1096"/>
      <c r="L30" s="1019"/>
      <c r="M30" s="948"/>
      <c r="N30" s="950"/>
      <c r="O30" s="564"/>
      <c r="P30" s="564"/>
      <c r="Q30" s="299" t="s">
        <v>83</v>
      </c>
      <c r="R30" s="297" t="s">
        <v>1117</v>
      </c>
      <c r="S30" s="297" t="s">
        <v>1122</v>
      </c>
      <c r="T30" s="191" t="s">
        <v>1159</v>
      </c>
      <c r="U30" s="298">
        <v>1</v>
      </c>
      <c r="V30" s="380">
        <v>14815.13</v>
      </c>
      <c r="W30" s="573"/>
      <c r="X30" s="518"/>
      <c r="Y30" s="916"/>
      <c r="Z30" s="918"/>
    </row>
    <row r="31" spans="1:26" s="4" customFormat="1" ht="81.75" customHeight="1">
      <c r="A31" s="1190" t="s">
        <v>986</v>
      </c>
      <c r="B31" s="1191">
        <v>672</v>
      </c>
      <c r="C31" s="1187" t="s">
        <v>1028</v>
      </c>
      <c r="D31" s="1187" t="s">
        <v>425</v>
      </c>
      <c r="E31" s="1192" t="s">
        <v>1893</v>
      </c>
      <c r="F31" s="1184" t="s">
        <v>820</v>
      </c>
      <c r="G31" s="1184" t="s">
        <v>831</v>
      </c>
      <c r="H31" s="1185">
        <v>1151400.2</v>
      </c>
      <c r="I31" s="776"/>
      <c r="J31" s="1182" t="s">
        <v>84</v>
      </c>
      <c r="K31" s="1182" t="s">
        <v>1119</v>
      </c>
      <c r="L31" s="1182" t="s">
        <v>1892</v>
      </c>
      <c r="M31" s="1179">
        <v>1</v>
      </c>
      <c r="N31" s="1188">
        <v>976617.65</v>
      </c>
      <c r="O31" s="777"/>
      <c r="P31" s="777"/>
      <c r="Q31" s="778" t="s">
        <v>84</v>
      </c>
      <c r="R31" s="779" t="s">
        <v>1119</v>
      </c>
      <c r="S31" s="779" t="s">
        <v>1127</v>
      </c>
      <c r="T31" s="780"/>
      <c r="U31" s="781"/>
      <c r="V31" s="782"/>
      <c r="W31" s="776"/>
      <c r="X31" s="776"/>
      <c r="Y31" s="915"/>
      <c r="Z31" s="917"/>
    </row>
    <row r="32" spans="1:26" s="4" customFormat="1" ht="70.5" customHeight="1">
      <c r="A32" s="1190"/>
      <c r="B32" s="1191"/>
      <c r="C32" s="1187"/>
      <c r="D32" s="1187"/>
      <c r="E32" s="1192"/>
      <c r="F32" s="1184"/>
      <c r="G32" s="1184"/>
      <c r="H32" s="1186"/>
      <c r="I32" s="783"/>
      <c r="J32" s="1183"/>
      <c r="K32" s="1183"/>
      <c r="L32" s="1183"/>
      <c r="M32" s="1180"/>
      <c r="N32" s="1189"/>
      <c r="O32" s="784"/>
      <c r="P32" s="784"/>
      <c r="Q32" s="778" t="s">
        <v>85</v>
      </c>
      <c r="R32" s="779" t="s">
        <v>1117</v>
      </c>
      <c r="S32" s="779" t="s">
        <v>1125</v>
      </c>
      <c r="T32" s="768" t="s">
        <v>1894</v>
      </c>
      <c r="U32" s="769">
        <v>1</v>
      </c>
      <c r="V32" s="773">
        <v>27276.08</v>
      </c>
      <c r="W32" s="785"/>
      <c r="X32" s="785"/>
      <c r="Y32" s="916"/>
      <c r="Z32" s="918"/>
    </row>
    <row r="33" spans="1:26" s="4" customFormat="1" ht="82.5">
      <c r="A33" s="961" t="s">
        <v>987</v>
      </c>
      <c r="B33" s="1177">
        <v>641</v>
      </c>
      <c r="C33" s="1019" t="s">
        <v>1029</v>
      </c>
      <c r="D33" s="1019" t="s">
        <v>426</v>
      </c>
      <c r="E33" s="961" t="s">
        <v>1167</v>
      </c>
      <c r="F33" s="962" t="s">
        <v>124</v>
      </c>
      <c r="G33" s="962" t="s">
        <v>125</v>
      </c>
      <c r="H33" s="940">
        <v>5969326.44</v>
      </c>
      <c r="I33" s="1009">
        <v>5749736.44</v>
      </c>
      <c r="J33" s="1019" t="s">
        <v>86</v>
      </c>
      <c r="K33" s="1095" t="s">
        <v>1117</v>
      </c>
      <c r="L33" s="1019" t="s">
        <v>126</v>
      </c>
      <c r="M33" s="947">
        <v>1</v>
      </c>
      <c r="N33" s="950">
        <v>5063182.69</v>
      </c>
      <c r="O33" s="564">
        <v>3529078.71</v>
      </c>
      <c r="P33" s="564">
        <v>3342822.47</v>
      </c>
      <c r="Q33" s="569" t="s">
        <v>86</v>
      </c>
      <c r="R33" s="574" t="s">
        <v>1117</v>
      </c>
      <c r="S33" s="574" t="s">
        <v>1194</v>
      </c>
      <c r="T33" s="191" t="s">
        <v>2094</v>
      </c>
      <c r="U33" s="570">
        <v>1</v>
      </c>
      <c r="V33" s="562">
        <v>540886.85</v>
      </c>
      <c r="W33" s="562">
        <v>512340.16</v>
      </c>
      <c r="X33" s="517"/>
      <c r="Y33" s="915">
        <v>18</v>
      </c>
      <c r="Z33" s="917">
        <v>4785302.82</v>
      </c>
    </row>
    <row r="34" spans="1:26" s="4" customFormat="1" ht="66">
      <c r="A34" s="961"/>
      <c r="B34" s="1177"/>
      <c r="C34" s="1019"/>
      <c r="D34" s="1019"/>
      <c r="E34" s="961"/>
      <c r="F34" s="962"/>
      <c r="G34" s="962"/>
      <c r="H34" s="940"/>
      <c r="I34" s="933"/>
      <c r="J34" s="1019"/>
      <c r="K34" s="1041"/>
      <c r="L34" s="1019"/>
      <c r="M34" s="949"/>
      <c r="N34" s="950"/>
      <c r="O34" s="564">
        <v>425676.39</v>
      </c>
      <c r="P34" s="564">
        <v>425676.39</v>
      </c>
      <c r="Q34" s="569" t="s">
        <v>87</v>
      </c>
      <c r="R34" s="574" t="s">
        <v>1117</v>
      </c>
      <c r="S34" s="574" t="s">
        <v>1137</v>
      </c>
      <c r="T34" s="191" t="s">
        <v>127</v>
      </c>
      <c r="U34" s="570">
        <v>1</v>
      </c>
      <c r="V34" s="562">
        <v>65241.6</v>
      </c>
      <c r="W34" s="562">
        <v>65241.6</v>
      </c>
      <c r="X34" s="512"/>
      <c r="Y34" s="919"/>
      <c r="Z34" s="920"/>
    </row>
    <row r="35" spans="1:26" s="4" customFormat="1" ht="99">
      <c r="A35" s="961"/>
      <c r="B35" s="1177"/>
      <c r="C35" s="1019"/>
      <c r="D35" s="1019"/>
      <c r="E35" s="961"/>
      <c r="F35" s="962"/>
      <c r="G35" s="962"/>
      <c r="H35" s="940"/>
      <c r="I35" s="933"/>
      <c r="J35" s="1019"/>
      <c r="K35" s="1041"/>
      <c r="L35" s="1019"/>
      <c r="M35" s="949"/>
      <c r="N35" s="950"/>
      <c r="O35" s="564">
        <v>215047.39</v>
      </c>
      <c r="P35" s="564">
        <v>215047.39</v>
      </c>
      <c r="Q35" s="569" t="s">
        <v>88</v>
      </c>
      <c r="R35" s="574" t="s">
        <v>1119</v>
      </c>
      <c r="S35" s="574" t="s">
        <v>1135</v>
      </c>
      <c r="T35" s="576" t="s">
        <v>189</v>
      </c>
      <c r="U35" s="570">
        <v>1</v>
      </c>
      <c r="V35" s="562">
        <v>32959.39</v>
      </c>
      <c r="W35" s="562">
        <v>32959.39</v>
      </c>
      <c r="X35" s="512"/>
      <c r="Y35" s="919"/>
      <c r="Z35" s="920"/>
    </row>
    <row r="36" spans="1:26" s="4" customFormat="1" ht="67.5" customHeight="1">
      <c r="A36" s="961"/>
      <c r="B36" s="1177"/>
      <c r="C36" s="1019"/>
      <c r="D36" s="1019"/>
      <c r="E36" s="961"/>
      <c r="F36" s="962"/>
      <c r="G36" s="962"/>
      <c r="H36" s="940"/>
      <c r="I36" s="1010"/>
      <c r="J36" s="1019"/>
      <c r="K36" s="1096"/>
      <c r="L36" s="1019"/>
      <c r="M36" s="948"/>
      <c r="N36" s="950"/>
      <c r="O36" s="564">
        <v>893380.2</v>
      </c>
      <c r="P36" s="564">
        <v>893380.2</v>
      </c>
      <c r="Q36" s="569" t="s">
        <v>89</v>
      </c>
      <c r="R36" s="574" t="s">
        <v>1119</v>
      </c>
      <c r="S36" s="574" t="s">
        <v>1136</v>
      </c>
      <c r="T36" s="576" t="s">
        <v>190</v>
      </c>
      <c r="U36" s="570">
        <v>1</v>
      </c>
      <c r="V36" s="562">
        <v>136924.58</v>
      </c>
      <c r="W36" s="562">
        <v>136924.58</v>
      </c>
      <c r="X36" s="518"/>
      <c r="Y36" s="916"/>
      <c r="Z36" s="918"/>
    </row>
    <row r="37" spans="1:26" s="4" customFormat="1" ht="67.5" customHeight="1">
      <c r="A37" s="967" t="s">
        <v>988</v>
      </c>
      <c r="B37" s="947">
        <v>623</v>
      </c>
      <c r="C37" s="1095" t="s">
        <v>1030</v>
      </c>
      <c r="D37" s="1095" t="s">
        <v>427</v>
      </c>
      <c r="E37" s="967" t="s">
        <v>1167</v>
      </c>
      <c r="F37" s="976" t="s">
        <v>1848</v>
      </c>
      <c r="G37" s="976" t="s">
        <v>1849</v>
      </c>
      <c r="H37" s="1009">
        <v>5633877.89</v>
      </c>
      <c r="I37" s="572"/>
      <c r="J37" s="1095" t="s">
        <v>603</v>
      </c>
      <c r="K37" s="1095" t="s">
        <v>1117</v>
      </c>
      <c r="L37" s="1097" t="s">
        <v>651</v>
      </c>
      <c r="M37" s="952">
        <v>1</v>
      </c>
      <c r="N37" s="1009">
        <v>4778655.23</v>
      </c>
      <c r="O37" s="572"/>
      <c r="P37" s="572"/>
      <c r="Q37" s="451" t="s">
        <v>90</v>
      </c>
      <c r="R37" s="451" t="s">
        <v>1119</v>
      </c>
      <c r="S37" s="451" t="s">
        <v>1123</v>
      </c>
      <c r="T37" s="451" t="s">
        <v>227</v>
      </c>
      <c r="U37" s="450">
        <v>1</v>
      </c>
      <c r="V37" s="448">
        <v>166852.41</v>
      </c>
      <c r="W37" s="572"/>
      <c r="X37" s="517"/>
      <c r="Y37" s="915">
        <v>14</v>
      </c>
      <c r="Z37" s="917">
        <v>3869318.44</v>
      </c>
    </row>
    <row r="38" spans="1:26" s="4" customFormat="1" ht="90" customHeight="1">
      <c r="A38" s="969"/>
      <c r="B38" s="948"/>
      <c r="C38" s="1096"/>
      <c r="D38" s="1096"/>
      <c r="E38" s="969"/>
      <c r="F38" s="1141"/>
      <c r="G38" s="1141"/>
      <c r="H38" s="1010"/>
      <c r="I38" s="573"/>
      <c r="J38" s="1096"/>
      <c r="K38" s="1096"/>
      <c r="L38" s="1098"/>
      <c r="M38" s="954"/>
      <c r="N38" s="1010"/>
      <c r="O38" s="573"/>
      <c r="P38" s="573"/>
      <c r="Q38" s="451" t="s">
        <v>603</v>
      </c>
      <c r="R38" s="451" t="s">
        <v>1117</v>
      </c>
      <c r="S38" s="451" t="s">
        <v>1122</v>
      </c>
      <c r="T38" s="449" t="s">
        <v>652</v>
      </c>
      <c r="U38" s="450">
        <v>1</v>
      </c>
      <c r="V38" s="448">
        <v>565551.71</v>
      </c>
      <c r="W38" s="573"/>
      <c r="X38" s="518"/>
      <c r="Y38" s="916"/>
      <c r="Z38" s="918"/>
    </row>
    <row r="39" spans="1:26" s="4" customFormat="1" ht="67.5" customHeight="1">
      <c r="A39" s="961" t="s">
        <v>989</v>
      </c>
      <c r="B39" s="1177">
        <v>653</v>
      </c>
      <c r="C39" s="1019" t="s">
        <v>1031</v>
      </c>
      <c r="D39" s="1019" t="s">
        <v>428</v>
      </c>
      <c r="E39" s="961" t="s">
        <v>1167</v>
      </c>
      <c r="F39" s="962" t="s">
        <v>487</v>
      </c>
      <c r="G39" s="962" t="s">
        <v>612</v>
      </c>
      <c r="H39" s="940">
        <v>562601.18</v>
      </c>
      <c r="I39" s="1009"/>
      <c r="J39" s="1019" t="s">
        <v>615</v>
      </c>
      <c r="K39" s="1095" t="s">
        <v>1117</v>
      </c>
      <c r="L39" s="1019" t="s">
        <v>613</v>
      </c>
      <c r="M39" s="947">
        <v>1</v>
      </c>
      <c r="N39" s="950">
        <v>477198.33</v>
      </c>
      <c r="O39" s="582"/>
      <c r="P39" s="582"/>
      <c r="Q39" s="261" t="s">
        <v>91</v>
      </c>
      <c r="R39" s="261" t="s">
        <v>1119</v>
      </c>
      <c r="S39" s="261" t="s">
        <v>1123</v>
      </c>
      <c r="T39" s="261" t="s">
        <v>171</v>
      </c>
      <c r="U39" s="266">
        <v>1</v>
      </c>
      <c r="V39" s="383">
        <v>24981.91</v>
      </c>
      <c r="W39" s="560"/>
      <c r="X39" s="514">
        <v>191836.53</v>
      </c>
      <c r="Y39" s="915">
        <v>7</v>
      </c>
      <c r="Z39" s="917">
        <v>510581.38</v>
      </c>
    </row>
    <row r="40" spans="1:26" s="4" customFormat="1" ht="115.5">
      <c r="A40" s="961"/>
      <c r="B40" s="1177"/>
      <c r="C40" s="1019"/>
      <c r="D40" s="1019"/>
      <c r="E40" s="961"/>
      <c r="F40" s="962"/>
      <c r="G40" s="962"/>
      <c r="H40" s="940"/>
      <c r="I40" s="1010"/>
      <c r="J40" s="1019"/>
      <c r="K40" s="1096"/>
      <c r="L40" s="1019"/>
      <c r="M40" s="948"/>
      <c r="N40" s="950"/>
      <c r="O40" s="582"/>
      <c r="P40" s="582"/>
      <c r="Q40" s="261" t="s">
        <v>615</v>
      </c>
      <c r="R40" s="261" t="s">
        <v>1117</v>
      </c>
      <c r="S40" s="261" t="s">
        <v>1194</v>
      </c>
      <c r="T40" s="261" t="s">
        <v>614</v>
      </c>
      <c r="U40" s="263">
        <v>1</v>
      </c>
      <c r="V40" s="386">
        <v>46130.87</v>
      </c>
      <c r="W40" s="582"/>
      <c r="X40" s="515">
        <v>288920.97</v>
      </c>
      <c r="Y40" s="916"/>
      <c r="Z40" s="918"/>
    </row>
    <row r="41" spans="1:26" s="4" customFormat="1" ht="82.5">
      <c r="A41" s="1016" t="s">
        <v>990</v>
      </c>
      <c r="B41" s="1204">
        <v>638</v>
      </c>
      <c r="C41" s="1200" t="s">
        <v>1032</v>
      </c>
      <c r="D41" s="1202" t="s">
        <v>429</v>
      </c>
      <c r="E41" s="1016" t="s">
        <v>1167</v>
      </c>
      <c r="F41" s="989" t="s">
        <v>1069</v>
      </c>
      <c r="G41" s="989" t="s">
        <v>1312</v>
      </c>
      <c r="H41" s="1007">
        <v>992859.75</v>
      </c>
      <c r="I41" s="652"/>
      <c r="J41" s="968" t="s">
        <v>596</v>
      </c>
      <c r="K41" s="967" t="s">
        <v>1117</v>
      </c>
      <c r="L41" s="1028" t="s">
        <v>597</v>
      </c>
      <c r="M41" s="947">
        <v>1</v>
      </c>
      <c r="N41" s="1087">
        <v>842143.63</v>
      </c>
      <c r="O41" s="579"/>
      <c r="P41" s="579"/>
      <c r="Q41" s="302" t="s">
        <v>596</v>
      </c>
      <c r="R41" s="302" t="s">
        <v>1117</v>
      </c>
      <c r="S41" s="302" t="s">
        <v>1138</v>
      </c>
      <c r="T41" s="304" t="s">
        <v>598</v>
      </c>
      <c r="U41" s="306">
        <v>1</v>
      </c>
      <c r="V41" s="381">
        <v>114336.66</v>
      </c>
      <c r="W41" s="578"/>
      <c r="X41" s="520"/>
      <c r="Y41" s="915">
        <v>7</v>
      </c>
      <c r="Z41" s="917">
        <v>902634.54</v>
      </c>
    </row>
    <row r="42" spans="1:26" s="4" customFormat="1" ht="99">
      <c r="A42" s="1016"/>
      <c r="B42" s="1204"/>
      <c r="C42" s="1200"/>
      <c r="D42" s="1202"/>
      <c r="E42" s="1016"/>
      <c r="F42" s="989"/>
      <c r="G42" s="989"/>
      <c r="H42" s="1007"/>
      <c r="I42" s="653"/>
      <c r="J42" s="968"/>
      <c r="K42" s="968"/>
      <c r="L42" s="1028"/>
      <c r="M42" s="949"/>
      <c r="N42" s="1087"/>
      <c r="O42" s="579"/>
      <c r="P42" s="579"/>
      <c r="Q42" s="302" t="s">
        <v>92</v>
      </c>
      <c r="R42" s="302" t="s">
        <v>1117</v>
      </c>
      <c r="S42" s="302" t="s">
        <v>1138</v>
      </c>
      <c r="T42" s="304" t="s">
        <v>1161</v>
      </c>
      <c r="U42" s="306">
        <v>0</v>
      </c>
      <c r="V42" s="381">
        <v>0</v>
      </c>
      <c r="W42" s="579"/>
      <c r="X42" s="521"/>
      <c r="Y42" s="919"/>
      <c r="Z42" s="920"/>
    </row>
    <row r="43" spans="1:26" s="4" customFormat="1" ht="33">
      <c r="A43" s="1016"/>
      <c r="B43" s="1204"/>
      <c r="C43" s="1200"/>
      <c r="D43" s="1202"/>
      <c r="E43" s="1016"/>
      <c r="F43" s="989"/>
      <c r="G43" s="989"/>
      <c r="H43" s="1007"/>
      <c r="I43" s="653"/>
      <c r="J43" s="968"/>
      <c r="K43" s="968"/>
      <c r="L43" s="1028"/>
      <c r="M43" s="949"/>
      <c r="N43" s="1087"/>
      <c r="O43" s="579"/>
      <c r="P43" s="579"/>
      <c r="Q43" s="302" t="s">
        <v>93</v>
      </c>
      <c r="R43" s="302" t="s">
        <v>1119</v>
      </c>
      <c r="S43" s="302" t="s">
        <v>1127</v>
      </c>
      <c r="T43" s="304" t="s">
        <v>806</v>
      </c>
      <c r="U43" s="306">
        <v>1</v>
      </c>
      <c r="V43" s="381">
        <v>4366.44</v>
      </c>
      <c r="W43" s="579"/>
      <c r="X43" s="521"/>
      <c r="Y43" s="919"/>
      <c r="Z43" s="920"/>
    </row>
    <row r="44" spans="1:26" s="4" customFormat="1" ht="59.25" customHeight="1">
      <c r="A44" s="1024"/>
      <c r="B44" s="1204"/>
      <c r="C44" s="1201"/>
      <c r="D44" s="1203"/>
      <c r="E44" s="1024"/>
      <c r="F44" s="991"/>
      <c r="G44" s="991"/>
      <c r="H44" s="1031"/>
      <c r="I44" s="654"/>
      <c r="J44" s="968"/>
      <c r="K44" s="969"/>
      <c r="L44" s="1028"/>
      <c r="M44" s="948"/>
      <c r="N44" s="1087"/>
      <c r="O44" s="579"/>
      <c r="P44" s="579"/>
      <c r="Q44" s="303" t="s">
        <v>599</v>
      </c>
      <c r="R44" s="303" t="s">
        <v>1117</v>
      </c>
      <c r="S44" s="303" t="s">
        <v>1138</v>
      </c>
      <c r="T44" s="305" t="s">
        <v>600</v>
      </c>
      <c r="U44" s="301">
        <v>1</v>
      </c>
      <c r="V44" s="384">
        <v>10368.67</v>
      </c>
      <c r="W44" s="579"/>
      <c r="X44" s="521"/>
      <c r="Y44" s="916"/>
      <c r="Z44" s="918"/>
    </row>
    <row r="45" spans="1:26" s="4" customFormat="1" ht="90.75" customHeight="1">
      <c r="A45" s="961" t="s">
        <v>991</v>
      </c>
      <c r="B45" s="1177">
        <v>671</v>
      </c>
      <c r="C45" s="1019" t="s">
        <v>1033</v>
      </c>
      <c r="D45" s="1019" t="s">
        <v>430</v>
      </c>
      <c r="E45" s="961" t="s">
        <v>1167</v>
      </c>
      <c r="F45" s="962" t="s">
        <v>820</v>
      </c>
      <c r="G45" s="962" t="s">
        <v>1912</v>
      </c>
      <c r="H45" s="940">
        <v>5843603.2</v>
      </c>
      <c r="I45" s="1009">
        <v>4185927.47</v>
      </c>
      <c r="J45" s="961" t="s">
        <v>94</v>
      </c>
      <c r="K45" s="967" t="s">
        <v>1119</v>
      </c>
      <c r="L45" s="1020" t="s">
        <v>832</v>
      </c>
      <c r="M45" s="947">
        <v>1</v>
      </c>
      <c r="N45" s="950">
        <v>4956544.23</v>
      </c>
      <c r="O45" s="564">
        <v>2889443.85</v>
      </c>
      <c r="P45" s="564">
        <v>1685146.22</v>
      </c>
      <c r="Q45" s="567" t="s">
        <v>94</v>
      </c>
      <c r="R45" s="567" t="s">
        <v>1119</v>
      </c>
      <c r="S45" s="567" t="s">
        <v>1123</v>
      </c>
      <c r="T45" s="575" t="s">
        <v>172</v>
      </c>
      <c r="U45" s="585">
        <v>1</v>
      </c>
      <c r="V45" s="564">
        <v>442852.75</v>
      </c>
      <c r="W45" s="564">
        <v>258275.18</v>
      </c>
      <c r="X45" s="520"/>
      <c r="Y45" s="915">
        <v>10</v>
      </c>
      <c r="Z45" s="917">
        <v>4163249.59</v>
      </c>
    </row>
    <row r="46" spans="1:26" s="4" customFormat="1" ht="89.25" customHeight="1">
      <c r="A46" s="961"/>
      <c r="B46" s="1177"/>
      <c r="C46" s="1019"/>
      <c r="D46" s="1019"/>
      <c r="E46" s="961"/>
      <c r="F46" s="962"/>
      <c r="G46" s="962"/>
      <c r="H46" s="940"/>
      <c r="I46" s="1010"/>
      <c r="J46" s="961"/>
      <c r="K46" s="969"/>
      <c r="L46" s="1020"/>
      <c r="M46" s="948"/>
      <c r="N46" s="950"/>
      <c r="O46" s="564">
        <v>2067100.38</v>
      </c>
      <c r="P46" s="564">
        <v>1865357.46</v>
      </c>
      <c r="Q46" s="569" t="s">
        <v>95</v>
      </c>
      <c r="R46" s="574" t="s">
        <v>1117</v>
      </c>
      <c r="S46" s="574" t="s">
        <v>1122</v>
      </c>
      <c r="T46" s="191" t="s">
        <v>833</v>
      </c>
      <c r="U46" s="570">
        <v>1</v>
      </c>
      <c r="V46" s="562">
        <v>316815.67</v>
      </c>
      <c r="W46" s="562">
        <v>285895.39</v>
      </c>
      <c r="X46" s="518"/>
      <c r="Y46" s="916"/>
      <c r="Z46" s="918"/>
    </row>
    <row r="47" spans="1:26" s="4" customFormat="1" ht="36" customHeight="1">
      <c r="A47" s="1193" t="s">
        <v>992</v>
      </c>
      <c r="B47" s="1205">
        <v>665</v>
      </c>
      <c r="C47" s="1206" t="s">
        <v>1034</v>
      </c>
      <c r="D47" s="1206" t="s">
        <v>670</v>
      </c>
      <c r="E47" s="1193" t="s">
        <v>1286</v>
      </c>
      <c r="F47" s="1194"/>
      <c r="G47" s="1194"/>
      <c r="H47" s="1199">
        <v>598895</v>
      </c>
      <c r="I47" s="1227"/>
      <c r="J47" s="1193" t="s">
        <v>96</v>
      </c>
      <c r="K47" s="1224" t="s">
        <v>1119</v>
      </c>
      <c r="L47" s="1198"/>
      <c r="M47" s="1195"/>
      <c r="N47" s="1181"/>
      <c r="O47" s="587"/>
      <c r="P47" s="587"/>
      <c r="Q47" s="296" t="s">
        <v>96</v>
      </c>
      <c r="R47" s="290" t="s">
        <v>1119</v>
      </c>
      <c r="S47" s="290" t="s">
        <v>1133</v>
      </c>
      <c r="T47" s="291"/>
      <c r="U47" s="292"/>
      <c r="V47" s="388"/>
      <c r="W47" s="551"/>
      <c r="X47" s="551"/>
      <c r="Y47" s="915"/>
      <c r="Z47" s="917"/>
    </row>
    <row r="48" spans="1:26" s="4" customFormat="1" ht="81.75" customHeight="1">
      <c r="A48" s="1193"/>
      <c r="B48" s="1205"/>
      <c r="C48" s="1206"/>
      <c r="D48" s="1206"/>
      <c r="E48" s="1193"/>
      <c r="F48" s="1194"/>
      <c r="G48" s="1194"/>
      <c r="H48" s="1199"/>
      <c r="I48" s="1228"/>
      <c r="J48" s="1193"/>
      <c r="K48" s="1225"/>
      <c r="L48" s="1198"/>
      <c r="M48" s="1196"/>
      <c r="N48" s="1181"/>
      <c r="O48" s="587"/>
      <c r="P48" s="587"/>
      <c r="Q48" s="296" t="s">
        <v>97</v>
      </c>
      <c r="R48" s="290" t="s">
        <v>1119</v>
      </c>
      <c r="S48" s="290" t="s">
        <v>1124</v>
      </c>
      <c r="T48" s="291"/>
      <c r="U48" s="292"/>
      <c r="V48" s="388"/>
      <c r="W48" s="552"/>
      <c r="X48" s="552"/>
      <c r="Y48" s="919"/>
      <c r="Z48" s="920"/>
    </row>
    <row r="49" spans="1:26" s="4" customFormat="1" ht="39" customHeight="1">
      <c r="A49" s="1193"/>
      <c r="B49" s="1205"/>
      <c r="C49" s="1206"/>
      <c r="D49" s="1206"/>
      <c r="E49" s="1193"/>
      <c r="F49" s="1194"/>
      <c r="G49" s="1194"/>
      <c r="H49" s="1199"/>
      <c r="I49" s="1229"/>
      <c r="J49" s="1193"/>
      <c r="K49" s="1226"/>
      <c r="L49" s="1198"/>
      <c r="M49" s="1197"/>
      <c r="N49" s="1181"/>
      <c r="O49" s="587"/>
      <c r="P49" s="587"/>
      <c r="Q49" s="296" t="s">
        <v>98</v>
      </c>
      <c r="R49" s="290" t="s">
        <v>1117</v>
      </c>
      <c r="S49" s="290" t="s">
        <v>1125</v>
      </c>
      <c r="T49" s="291"/>
      <c r="U49" s="292"/>
      <c r="V49" s="388"/>
      <c r="W49" s="553"/>
      <c r="X49" s="553"/>
      <c r="Y49" s="916"/>
      <c r="Z49" s="918"/>
    </row>
    <row r="50" spans="1:26" s="4" customFormat="1" ht="110.25" customHeight="1">
      <c r="A50" s="961" t="s">
        <v>993</v>
      </c>
      <c r="B50" s="1177">
        <v>643</v>
      </c>
      <c r="C50" s="1019" t="s">
        <v>1035</v>
      </c>
      <c r="D50" s="1019" t="s">
        <v>671</v>
      </c>
      <c r="E50" s="961" t="s">
        <v>1167</v>
      </c>
      <c r="F50" s="962" t="s">
        <v>963</v>
      </c>
      <c r="G50" s="962" t="s">
        <v>964</v>
      </c>
      <c r="H50" s="940">
        <v>269089</v>
      </c>
      <c r="I50" s="562"/>
      <c r="J50" s="961" t="s">
        <v>606</v>
      </c>
      <c r="K50" s="967" t="s">
        <v>1119</v>
      </c>
      <c r="L50" s="1027" t="s">
        <v>607</v>
      </c>
      <c r="M50" s="947">
        <v>1</v>
      </c>
      <c r="N50" s="1081">
        <v>228241.29</v>
      </c>
      <c r="O50" s="579"/>
      <c r="P50" s="579"/>
      <c r="Q50" s="248" t="s">
        <v>489</v>
      </c>
      <c r="R50" s="248" t="s">
        <v>1119</v>
      </c>
      <c r="S50" s="248" t="s">
        <v>1130</v>
      </c>
      <c r="T50" s="248" t="s">
        <v>807</v>
      </c>
      <c r="U50" s="250">
        <v>1</v>
      </c>
      <c r="V50" s="386">
        <v>3038.23</v>
      </c>
      <c r="W50" s="579"/>
      <c r="X50" s="515">
        <v>20222.88</v>
      </c>
      <c r="Y50" s="915">
        <v>7</v>
      </c>
      <c r="Z50" s="917">
        <v>223650.03</v>
      </c>
    </row>
    <row r="51" spans="1:26" s="4" customFormat="1" ht="66">
      <c r="A51" s="961"/>
      <c r="B51" s="1177"/>
      <c r="C51" s="1019"/>
      <c r="D51" s="1019"/>
      <c r="E51" s="961"/>
      <c r="F51" s="962"/>
      <c r="G51" s="962"/>
      <c r="H51" s="940"/>
      <c r="I51" s="562"/>
      <c r="J51" s="961"/>
      <c r="K51" s="968"/>
      <c r="L51" s="1028"/>
      <c r="M51" s="949"/>
      <c r="N51" s="1087"/>
      <c r="O51" s="579"/>
      <c r="P51" s="579"/>
      <c r="Q51" s="248" t="s">
        <v>606</v>
      </c>
      <c r="R51" s="248" t="s">
        <v>1119</v>
      </c>
      <c r="S51" s="248" t="s">
        <v>1130</v>
      </c>
      <c r="T51" s="248" t="s">
        <v>840</v>
      </c>
      <c r="U51" s="250">
        <v>1</v>
      </c>
      <c r="V51" s="386">
        <v>25339.86</v>
      </c>
      <c r="W51" s="579"/>
      <c r="X51" s="515">
        <v>162304.34</v>
      </c>
      <c r="Y51" s="919"/>
      <c r="Z51" s="920"/>
    </row>
    <row r="52" spans="1:26" s="4" customFormat="1" ht="82.5">
      <c r="A52" s="961"/>
      <c r="B52" s="1177"/>
      <c r="C52" s="1019"/>
      <c r="D52" s="1019"/>
      <c r="E52" s="961"/>
      <c r="F52" s="962"/>
      <c r="G52" s="962"/>
      <c r="H52" s="940"/>
      <c r="I52" s="562"/>
      <c r="J52" s="961"/>
      <c r="K52" s="969"/>
      <c r="L52" s="1156"/>
      <c r="M52" s="948"/>
      <c r="N52" s="1116"/>
      <c r="O52" s="582"/>
      <c r="P52" s="582"/>
      <c r="Q52" s="247" t="s">
        <v>608</v>
      </c>
      <c r="R52" s="247" t="s">
        <v>1117</v>
      </c>
      <c r="S52" s="247" t="s">
        <v>1120</v>
      </c>
      <c r="T52" s="257" t="s">
        <v>609</v>
      </c>
      <c r="U52" s="250">
        <v>1</v>
      </c>
      <c r="V52" s="386">
        <v>6603.48</v>
      </c>
      <c r="W52" s="582"/>
      <c r="X52" s="515">
        <v>39747.94</v>
      </c>
      <c r="Y52" s="916"/>
      <c r="Z52" s="918"/>
    </row>
    <row r="53" spans="1:26" s="4" customFormat="1" ht="82.5">
      <c r="A53" s="961" t="s">
        <v>994</v>
      </c>
      <c r="B53" s="1177">
        <v>661</v>
      </c>
      <c r="C53" s="1050" t="s">
        <v>1036</v>
      </c>
      <c r="D53" s="1050" t="s">
        <v>672</v>
      </c>
      <c r="E53" s="961" t="s">
        <v>1167</v>
      </c>
      <c r="F53" s="962" t="s">
        <v>756</v>
      </c>
      <c r="G53" s="962" t="s">
        <v>758</v>
      </c>
      <c r="H53" s="940">
        <v>441398.31</v>
      </c>
      <c r="I53" s="1009"/>
      <c r="J53" s="961" t="s">
        <v>101</v>
      </c>
      <c r="K53" s="967" t="s">
        <v>1119</v>
      </c>
      <c r="L53" s="1020" t="s">
        <v>757</v>
      </c>
      <c r="M53" s="947">
        <v>1</v>
      </c>
      <c r="N53" s="950">
        <v>374394.05</v>
      </c>
      <c r="O53" s="564"/>
      <c r="P53" s="564"/>
      <c r="Q53" s="284" t="s">
        <v>1140</v>
      </c>
      <c r="R53" s="284" t="s">
        <v>1119</v>
      </c>
      <c r="S53" s="284" t="s">
        <v>1128</v>
      </c>
      <c r="T53" s="288" t="s">
        <v>173</v>
      </c>
      <c r="U53" s="289">
        <v>1</v>
      </c>
      <c r="V53" s="381">
        <v>18974.46</v>
      </c>
      <c r="W53" s="578"/>
      <c r="X53" s="515">
        <v>155559.58</v>
      </c>
      <c r="Y53" s="915">
        <v>7</v>
      </c>
      <c r="Z53" s="917">
        <v>358571.24</v>
      </c>
    </row>
    <row r="54" spans="1:26" s="4" customFormat="1" ht="33">
      <c r="A54" s="961"/>
      <c r="B54" s="1177"/>
      <c r="C54" s="1125"/>
      <c r="D54" s="1125"/>
      <c r="E54" s="961"/>
      <c r="F54" s="962"/>
      <c r="G54" s="962"/>
      <c r="H54" s="940"/>
      <c r="I54" s="933"/>
      <c r="J54" s="961"/>
      <c r="K54" s="968"/>
      <c r="L54" s="1020"/>
      <c r="M54" s="949"/>
      <c r="N54" s="950"/>
      <c r="O54" s="564"/>
      <c r="P54" s="564"/>
      <c r="Q54" s="284" t="s">
        <v>1139</v>
      </c>
      <c r="R54" s="284" t="s">
        <v>1119</v>
      </c>
      <c r="S54" s="284" t="s">
        <v>1128</v>
      </c>
      <c r="T54" s="288" t="s">
        <v>174</v>
      </c>
      <c r="U54" s="289">
        <v>1</v>
      </c>
      <c r="V54" s="381">
        <v>25152.46</v>
      </c>
      <c r="W54" s="579"/>
      <c r="X54" s="515">
        <v>131873.62</v>
      </c>
      <c r="Y54" s="919"/>
      <c r="Z54" s="920"/>
    </row>
    <row r="55" spans="1:26" s="4" customFormat="1" ht="82.5">
      <c r="A55" s="961"/>
      <c r="B55" s="1177"/>
      <c r="C55" s="1051"/>
      <c r="D55" s="1051"/>
      <c r="E55" s="961"/>
      <c r="F55" s="962"/>
      <c r="G55" s="962"/>
      <c r="H55" s="940"/>
      <c r="I55" s="1010"/>
      <c r="J55" s="961"/>
      <c r="K55" s="969"/>
      <c r="L55" s="1020"/>
      <c r="M55" s="948"/>
      <c r="N55" s="950"/>
      <c r="O55" s="564"/>
      <c r="P55" s="564"/>
      <c r="Q55" s="285" t="s">
        <v>99</v>
      </c>
      <c r="R55" s="287" t="s">
        <v>1117</v>
      </c>
      <c r="S55" s="287" t="s">
        <v>1121</v>
      </c>
      <c r="T55" s="191" t="s">
        <v>1153</v>
      </c>
      <c r="U55" s="286">
        <v>1</v>
      </c>
      <c r="V55" s="380">
        <v>13255.15</v>
      </c>
      <c r="W55" s="573"/>
      <c r="X55" s="514">
        <v>63564.6</v>
      </c>
      <c r="Y55" s="916"/>
      <c r="Z55" s="918"/>
    </row>
    <row r="56" spans="1:26" s="4" customFormat="1" ht="82.5">
      <c r="A56" s="961" t="s">
        <v>995</v>
      </c>
      <c r="B56" s="1177">
        <v>650</v>
      </c>
      <c r="C56" s="1050" t="s">
        <v>1037</v>
      </c>
      <c r="D56" s="1050" t="s">
        <v>673</v>
      </c>
      <c r="E56" s="961" t="s">
        <v>1167</v>
      </c>
      <c r="F56" s="962" t="s">
        <v>726</v>
      </c>
      <c r="G56" s="962" t="s">
        <v>727</v>
      </c>
      <c r="H56" s="940">
        <v>399655</v>
      </c>
      <c r="I56" s="1009">
        <v>399655</v>
      </c>
      <c r="J56" s="961" t="s">
        <v>100</v>
      </c>
      <c r="K56" s="967" t="s">
        <v>1119</v>
      </c>
      <c r="L56" s="1020" t="s">
        <v>728</v>
      </c>
      <c r="M56" s="947">
        <v>1</v>
      </c>
      <c r="N56" s="950">
        <v>338987.38</v>
      </c>
      <c r="O56" s="564">
        <v>224204.71</v>
      </c>
      <c r="P56" s="564">
        <v>216570.91</v>
      </c>
      <c r="Q56" s="569" t="s">
        <v>100</v>
      </c>
      <c r="R56" s="574" t="s">
        <v>1119</v>
      </c>
      <c r="S56" s="574" t="s">
        <v>1126</v>
      </c>
      <c r="T56" s="574" t="s">
        <v>191</v>
      </c>
      <c r="U56" s="570">
        <v>1</v>
      </c>
      <c r="V56" s="562">
        <v>34362.9</v>
      </c>
      <c r="W56" s="562">
        <v>33192.9</v>
      </c>
      <c r="X56" s="562">
        <v>231376.87</v>
      </c>
      <c r="Y56" s="915">
        <v>7</v>
      </c>
      <c r="Z56" s="917">
        <v>352554.54</v>
      </c>
    </row>
    <row r="57" spans="1:26" s="4" customFormat="1" ht="77.25" customHeight="1">
      <c r="A57" s="961"/>
      <c r="B57" s="1177"/>
      <c r="C57" s="1125"/>
      <c r="D57" s="1125"/>
      <c r="E57" s="961"/>
      <c r="F57" s="962"/>
      <c r="G57" s="962"/>
      <c r="H57" s="940"/>
      <c r="I57" s="933"/>
      <c r="J57" s="961"/>
      <c r="K57" s="968"/>
      <c r="L57" s="1020"/>
      <c r="M57" s="949"/>
      <c r="N57" s="950"/>
      <c r="O57" s="564">
        <v>17770.64</v>
      </c>
      <c r="P57" s="564">
        <v>20315.24</v>
      </c>
      <c r="Q57" s="569" t="s">
        <v>102</v>
      </c>
      <c r="R57" s="574" t="s">
        <v>1119</v>
      </c>
      <c r="S57" s="574" t="s">
        <v>1127</v>
      </c>
      <c r="T57" s="574" t="s">
        <v>841</v>
      </c>
      <c r="U57" s="570">
        <v>1</v>
      </c>
      <c r="V57" s="562">
        <v>2723.63</v>
      </c>
      <c r="W57" s="562">
        <v>3113.63</v>
      </c>
      <c r="X57" s="562">
        <v>23294.03</v>
      </c>
      <c r="Y57" s="919"/>
      <c r="Z57" s="920"/>
    </row>
    <row r="58" spans="1:26" s="4" customFormat="1" ht="65.25" customHeight="1">
      <c r="A58" s="961"/>
      <c r="B58" s="1177"/>
      <c r="C58" s="1125"/>
      <c r="D58" s="1125"/>
      <c r="E58" s="961"/>
      <c r="F58" s="962"/>
      <c r="G58" s="962"/>
      <c r="H58" s="940"/>
      <c r="I58" s="933"/>
      <c r="J58" s="961"/>
      <c r="K58" s="968"/>
      <c r="L58" s="1020"/>
      <c r="M58" s="949"/>
      <c r="N58" s="950"/>
      <c r="O58" s="564">
        <v>18664.64</v>
      </c>
      <c r="P58" s="564">
        <v>18664.64</v>
      </c>
      <c r="Q58" s="569" t="s">
        <v>103</v>
      </c>
      <c r="R58" s="574" t="s">
        <v>1119</v>
      </c>
      <c r="S58" s="574" t="s">
        <v>1127</v>
      </c>
      <c r="T58" s="574" t="s">
        <v>225</v>
      </c>
      <c r="U58" s="570">
        <v>1</v>
      </c>
      <c r="V58" s="562">
        <v>2860.65</v>
      </c>
      <c r="W58" s="562">
        <v>2860.65</v>
      </c>
      <c r="X58" s="562">
        <v>18543.94</v>
      </c>
      <c r="Y58" s="919"/>
      <c r="Z58" s="920"/>
    </row>
    <row r="59" spans="1:26" s="4" customFormat="1" ht="75" customHeight="1">
      <c r="A59" s="961"/>
      <c r="B59" s="1177"/>
      <c r="C59" s="1125"/>
      <c r="D59" s="1125"/>
      <c r="E59" s="961"/>
      <c r="F59" s="962"/>
      <c r="G59" s="962"/>
      <c r="H59" s="940"/>
      <c r="I59" s="933"/>
      <c r="J59" s="961"/>
      <c r="K59" s="968"/>
      <c r="L59" s="1020"/>
      <c r="M59" s="949"/>
      <c r="N59" s="950"/>
      <c r="O59" s="564">
        <v>57953.69</v>
      </c>
      <c r="P59" s="564">
        <v>60498.29</v>
      </c>
      <c r="Q59" s="569" t="s">
        <v>562</v>
      </c>
      <c r="R59" s="574" t="s">
        <v>1117</v>
      </c>
      <c r="S59" s="574" t="s">
        <v>1125</v>
      </c>
      <c r="T59" s="191" t="s">
        <v>729</v>
      </c>
      <c r="U59" s="570">
        <v>1</v>
      </c>
      <c r="V59" s="562">
        <v>8882.31</v>
      </c>
      <c r="W59" s="562">
        <v>9272.31</v>
      </c>
      <c r="X59" s="562">
        <v>53266.79</v>
      </c>
      <c r="Y59" s="919"/>
      <c r="Z59" s="920"/>
    </row>
    <row r="60" spans="1:26" s="4" customFormat="1" ht="98.25" customHeight="1">
      <c r="A60" s="961"/>
      <c r="B60" s="1177"/>
      <c r="C60" s="1051"/>
      <c r="D60" s="1051"/>
      <c r="E60" s="961"/>
      <c r="F60" s="962"/>
      <c r="G60" s="962"/>
      <c r="H60" s="940"/>
      <c r="I60" s="1010"/>
      <c r="J60" s="961"/>
      <c r="K60" s="969"/>
      <c r="L60" s="1020"/>
      <c r="M60" s="948"/>
      <c r="N60" s="950"/>
      <c r="O60" s="564">
        <v>20393.7</v>
      </c>
      <c r="P60" s="564">
        <v>22938.3</v>
      </c>
      <c r="Q60" s="569" t="s">
        <v>104</v>
      </c>
      <c r="R60" s="574" t="s">
        <v>1117</v>
      </c>
      <c r="S60" s="574" t="s">
        <v>1125</v>
      </c>
      <c r="T60" s="191" t="s">
        <v>747</v>
      </c>
      <c r="U60" s="570">
        <v>1</v>
      </c>
      <c r="V60" s="562">
        <v>3125.65</v>
      </c>
      <c r="W60" s="562">
        <v>3515.65</v>
      </c>
      <c r="X60" s="562">
        <v>23783.55</v>
      </c>
      <c r="Y60" s="916"/>
      <c r="Z60" s="918"/>
    </row>
    <row r="61" spans="1:26" s="4" customFormat="1" ht="78.75" customHeight="1">
      <c r="A61" s="961" t="s">
        <v>996</v>
      </c>
      <c r="B61" s="1177">
        <v>670</v>
      </c>
      <c r="C61" s="1019" t="s">
        <v>1038</v>
      </c>
      <c r="D61" s="1019" t="s">
        <v>674</v>
      </c>
      <c r="E61" s="961" t="s">
        <v>1167</v>
      </c>
      <c r="F61" s="962" t="s">
        <v>827</v>
      </c>
      <c r="G61" s="962" t="s">
        <v>1859</v>
      </c>
      <c r="H61" s="940">
        <v>362429.68</v>
      </c>
      <c r="I61" s="1009"/>
      <c r="J61" s="961" t="s">
        <v>105</v>
      </c>
      <c r="K61" s="967" t="s">
        <v>1117</v>
      </c>
      <c r="L61" s="1020" t="s">
        <v>828</v>
      </c>
      <c r="M61" s="947">
        <v>1</v>
      </c>
      <c r="N61" s="950">
        <v>307412.86</v>
      </c>
      <c r="O61" s="564"/>
      <c r="P61" s="564"/>
      <c r="Q61" s="310" t="s">
        <v>105</v>
      </c>
      <c r="R61" s="313" t="s">
        <v>1117</v>
      </c>
      <c r="S61" s="313" t="s">
        <v>1120</v>
      </c>
      <c r="T61" s="191" t="s">
        <v>829</v>
      </c>
      <c r="U61" s="311">
        <v>1</v>
      </c>
      <c r="V61" s="380">
        <v>23575.4</v>
      </c>
      <c r="W61" s="572"/>
      <c r="X61" s="514">
        <v>85166.94</v>
      </c>
      <c r="Y61" s="915">
        <v>4</v>
      </c>
      <c r="Z61" s="917">
        <v>195220.73</v>
      </c>
    </row>
    <row r="62" spans="1:26" s="4" customFormat="1" ht="33">
      <c r="A62" s="961"/>
      <c r="B62" s="1177"/>
      <c r="C62" s="1019"/>
      <c r="D62" s="1019"/>
      <c r="E62" s="961"/>
      <c r="F62" s="962"/>
      <c r="G62" s="962"/>
      <c r="H62" s="940"/>
      <c r="I62" s="933"/>
      <c r="J62" s="961"/>
      <c r="K62" s="968"/>
      <c r="L62" s="1020"/>
      <c r="M62" s="949"/>
      <c r="N62" s="950"/>
      <c r="O62" s="564"/>
      <c r="P62" s="564"/>
      <c r="Q62" s="310" t="s">
        <v>106</v>
      </c>
      <c r="R62" s="313" t="s">
        <v>1117</v>
      </c>
      <c r="S62" s="313" t="s">
        <v>1120</v>
      </c>
      <c r="T62" s="191" t="s">
        <v>830</v>
      </c>
      <c r="U62" s="311">
        <v>1</v>
      </c>
      <c r="V62" s="380">
        <v>9739.92</v>
      </c>
      <c r="W62" s="560"/>
      <c r="X62" s="514" t="s">
        <v>2183</v>
      </c>
      <c r="Y62" s="919"/>
      <c r="Z62" s="920"/>
    </row>
    <row r="63" spans="1:26" s="4" customFormat="1" ht="66">
      <c r="A63" s="961"/>
      <c r="B63" s="1177"/>
      <c r="C63" s="1019"/>
      <c r="D63" s="1019"/>
      <c r="E63" s="961"/>
      <c r="F63" s="962"/>
      <c r="G63" s="962"/>
      <c r="H63" s="940"/>
      <c r="I63" s="933"/>
      <c r="J63" s="961"/>
      <c r="K63" s="968"/>
      <c r="L63" s="1020"/>
      <c r="M63" s="949"/>
      <c r="N63" s="950"/>
      <c r="O63" s="564"/>
      <c r="P63" s="564"/>
      <c r="Q63" s="310" t="s">
        <v>107</v>
      </c>
      <c r="R63" s="313" t="s">
        <v>1119</v>
      </c>
      <c r="S63" s="313" t="s">
        <v>1141</v>
      </c>
      <c r="T63" s="310" t="s">
        <v>175</v>
      </c>
      <c r="U63" s="311">
        <v>1</v>
      </c>
      <c r="V63" s="380">
        <v>7064.01</v>
      </c>
      <c r="W63" s="560"/>
      <c r="X63" s="514">
        <v>44496.48</v>
      </c>
      <c r="Y63" s="919"/>
      <c r="Z63" s="920"/>
    </row>
    <row r="64" spans="1:26" s="4" customFormat="1" ht="33">
      <c r="A64" s="961"/>
      <c r="B64" s="1177"/>
      <c r="C64" s="1019"/>
      <c r="D64" s="1019"/>
      <c r="E64" s="961"/>
      <c r="F64" s="962"/>
      <c r="G64" s="962"/>
      <c r="H64" s="940"/>
      <c r="I64" s="1010"/>
      <c r="J64" s="961"/>
      <c r="K64" s="969"/>
      <c r="L64" s="1020"/>
      <c r="M64" s="948"/>
      <c r="N64" s="950"/>
      <c r="O64" s="564"/>
      <c r="P64" s="564"/>
      <c r="Q64" s="310" t="s">
        <v>108</v>
      </c>
      <c r="R64" s="313" t="s">
        <v>1119</v>
      </c>
      <c r="S64" s="313" t="s">
        <v>1130</v>
      </c>
      <c r="T64" s="309" t="s">
        <v>192</v>
      </c>
      <c r="U64" s="311">
        <v>1</v>
      </c>
      <c r="V64" s="380">
        <v>6736.53</v>
      </c>
      <c r="W64" s="573"/>
      <c r="X64" s="514">
        <v>20975.78</v>
      </c>
      <c r="Y64" s="916"/>
      <c r="Z64" s="918"/>
    </row>
    <row r="65" spans="1:26" s="4" customFormat="1" ht="55.5" customHeight="1">
      <c r="A65" s="1207" t="s">
        <v>997</v>
      </c>
      <c r="B65" s="1191">
        <v>664</v>
      </c>
      <c r="C65" s="1187" t="s">
        <v>1039</v>
      </c>
      <c r="D65" s="1187" t="s">
        <v>675</v>
      </c>
      <c r="E65" s="1190" t="s">
        <v>1893</v>
      </c>
      <c r="F65" s="1208" t="s">
        <v>1878</v>
      </c>
      <c r="G65" s="1208" t="s">
        <v>1879</v>
      </c>
      <c r="H65" s="1209">
        <v>1492258.95</v>
      </c>
      <c r="I65" s="1119"/>
      <c r="J65" s="1211" t="s">
        <v>109</v>
      </c>
      <c r="K65" s="1114" t="s">
        <v>1119</v>
      </c>
      <c r="L65" s="1210" t="s">
        <v>1880</v>
      </c>
      <c r="M65" s="1121">
        <v>1</v>
      </c>
      <c r="N65" s="1212">
        <v>1265734.04</v>
      </c>
      <c r="O65" s="753"/>
      <c r="P65" s="753"/>
      <c r="Q65" s="775" t="s">
        <v>109</v>
      </c>
      <c r="R65" s="754" t="s">
        <v>1119</v>
      </c>
      <c r="S65" s="754" t="s">
        <v>1123</v>
      </c>
      <c r="T65" s="775" t="s">
        <v>1881</v>
      </c>
      <c r="U65" s="755">
        <v>1</v>
      </c>
      <c r="V65" s="752">
        <v>103239.4</v>
      </c>
      <c r="W65" s="761"/>
      <c r="X65" s="761"/>
      <c r="Y65" s="915">
        <v>3</v>
      </c>
      <c r="Z65" s="917">
        <v>71169.4</v>
      </c>
    </row>
    <row r="66" spans="1:26" s="4" customFormat="1" ht="122.25" customHeight="1">
      <c r="A66" s="1207"/>
      <c r="B66" s="1191"/>
      <c r="C66" s="1187"/>
      <c r="D66" s="1187"/>
      <c r="E66" s="1190"/>
      <c r="F66" s="1208"/>
      <c r="G66" s="1208"/>
      <c r="H66" s="1209"/>
      <c r="I66" s="1120"/>
      <c r="J66" s="1211"/>
      <c r="K66" s="1115"/>
      <c r="L66" s="1210"/>
      <c r="M66" s="1122"/>
      <c r="N66" s="1212"/>
      <c r="O66" s="753"/>
      <c r="P66" s="753"/>
      <c r="Q66" s="775" t="s">
        <v>110</v>
      </c>
      <c r="R66" s="754" t="s">
        <v>1117</v>
      </c>
      <c r="S66" s="754" t="s">
        <v>1122</v>
      </c>
      <c r="T66" s="758" t="s">
        <v>1882</v>
      </c>
      <c r="U66" s="755">
        <v>1</v>
      </c>
      <c r="V66" s="752">
        <v>90754.26</v>
      </c>
      <c r="W66" s="763"/>
      <c r="X66" s="763"/>
      <c r="Y66" s="916"/>
      <c r="Z66" s="918"/>
    </row>
    <row r="67" spans="1:26" s="4" customFormat="1" ht="115.5" customHeight="1">
      <c r="A67" s="950" t="s">
        <v>998</v>
      </c>
      <c r="B67" s="1177">
        <v>742</v>
      </c>
      <c r="C67" s="1019" t="s">
        <v>1040</v>
      </c>
      <c r="D67" s="1019" t="s">
        <v>676</v>
      </c>
      <c r="E67" s="961" t="s">
        <v>1167</v>
      </c>
      <c r="F67" s="962" t="s">
        <v>1073</v>
      </c>
      <c r="G67" s="962" t="s">
        <v>1074</v>
      </c>
      <c r="H67" s="940">
        <v>883722.18</v>
      </c>
      <c r="I67" s="1009"/>
      <c r="J67" s="961" t="s">
        <v>111</v>
      </c>
      <c r="K67" s="967" t="s">
        <v>1119</v>
      </c>
      <c r="L67" s="1020" t="s">
        <v>1989</v>
      </c>
      <c r="M67" s="947">
        <v>1</v>
      </c>
      <c r="N67" s="950">
        <v>749573.16</v>
      </c>
      <c r="O67" s="564"/>
      <c r="P67" s="564"/>
      <c r="Q67" s="368" t="s">
        <v>111</v>
      </c>
      <c r="R67" s="366" t="s">
        <v>1119</v>
      </c>
      <c r="S67" s="366" t="s">
        <v>1126</v>
      </c>
      <c r="T67" s="191" t="s">
        <v>1091</v>
      </c>
      <c r="U67" s="367">
        <v>1</v>
      </c>
      <c r="V67" s="380">
        <v>79795.16</v>
      </c>
      <c r="W67" s="572"/>
      <c r="X67" s="514">
        <v>605505.87</v>
      </c>
      <c r="Y67" s="915">
        <v>9</v>
      </c>
      <c r="Z67" s="917">
        <v>856504.38</v>
      </c>
    </row>
    <row r="68" spans="1:26" s="4" customFormat="1" ht="105.75" customHeight="1">
      <c r="A68" s="950"/>
      <c r="B68" s="1177"/>
      <c r="C68" s="1019"/>
      <c r="D68" s="1019"/>
      <c r="E68" s="961"/>
      <c r="F68" s="962"/>
      <c r="G68" s="962"/>
      <c r="H68" s="940"/>
      <c r="I68" s="1010"/>
      <c r="J68" s="961"/>
      <c r="K68" s="969"/>
      <c r="L68" s="1020"/>
      <c r="M68" s="948"/>
      <c r="N68" s="950"/>
      <c r="O68" s="564"/>
      <c r="P68" s="564"/>
      <c r="Q68" s="368" t="s">
        <v>1076</v>
      </c>
      <c r="R68" s="366" t="s">
        <v>1117</v>
      </c>
      <c r="S68" s="366" t="s">
        <v>1120</v>
      </c>
      <c r="T68" s="191" t="s">
        <v>1075</v>
      </c>
      <c r="U68" s="367">
        <v>1</v>
      </c>
      <c r="V68" s="380">
        <v>35088.72</v>
      </c>
      <c r="W68" s="573"/>
      <c r="X68" s="514">
        <v>248762.41</v>
      </c>
      <c r="Y68" s="916"/>
      <c r="Z68" s="918"/>
    </row>
    <row r="69" spans="1:26" s="4" customFormat="1" ht="115.5">
      <c r="A69" s="1081" t="s">
        <v>845</v>
      </c>
      <c r="B69" s="947">
        <v>651</v>
      </c>
      <c r="C69" s="1095" t="s">
        <v>846</v>
      </c>
      <c r="D69" s="1095" t="s">
        <v>849</v>
      </c>
      <c r="E69" s="967" t="s">
        <v>1167</v>
      </c>
      <c r="F69" s="976" t="s">
        <v>1218</v>
      </c>
      <c r="G69" s="976" t="s">
        <v>1219</v>
      </c>
      <c r="H69" s="1009">
        <v>986856.16</v>
      </c>
      <c r="I69" s="572"/>
      <c r="J69" s="967" t="s">
        <v>847</v>
      </c>
      <c r="K69" s="967" t="s">
        <v>1117</v>
      </c>
      <c r="L69" s="1027" t="s">
        <v>1990</v>
      </c>
      <c r="M69" s="947">
        <v>1</v>
      </c>
      <c r="N69" s="1081">
        <v>837051.4</v>
      </c>
      <c r="O69" s="578"/>
      <c r="P69" s="578"/>
      <c r="Q69" s="416" t="s">
        <v>847</v>
      </c>
      <c r="R69" s="418" t="s">
        <v>1117</v>
      </c>
      <c r="S69" s="418" t="s">
        <v>1122</v>
      </c>
      <c r="T69" s="191" t="s">
        <v>1220</v>
      </c>
      <c r="U69" s="417">
        <v>1</v>
      </c>
      <c r="V69" s="413">
        <v>74918.55</v>
      </c>
      <c r="W69" s="572"/>
      <c r="X69" s="517"/>
      <c r="Y69" s="915">
        <v>6</v>
      </c>
      <c r="Z69" s="917">
        <v>630160.23</v>
      </c>
    </row>
    <row r="70" spans="1:26" s="4" customFormat="1" ht="82.5" customHeight="1">
      <c r="A70" s="1116"/>
      <c r="B70" s="948"/>
      <c r="C70" s="1096"/>
      <c r="D70" s="1096"/>
      <c r="E70" s="969"/>
      <c r="F70" s="1141"/>
      <c r="G70" s="1141"/>
      <c r="H70" s="1010"/>
      <c r="I70" s="573"/>
      <c r="J70" s="969"/>
      <c r="K70" s="969"/>
      <c r="L70" s="1156"/>
      <c r="M70" s="948"/>
      <c r="N70" s="1116"/>
      <c r="O70" s="582"/>
      <c r="P70" s="582"/>
      <c r="Q70" s="416" t="s">
        <v>848</v>
      </c>
      <c r="R70" s="418" t="s">
        <v>1119</v>
      </c>
      <c r="S70" s="418" t="s">
        <v>1123</v>
      </c>
      <c r="T70" s="191" t="s">
        <v>1352</v>
      </c>
      <c r="U70" s="417">
        <v>1</v>
      </c>
      <c r="V70" s="413">
        <v>53372.75</v>
      </c>
      <c r="W70" s="573"/>
      <c r="X70" s="518"/>
      <c r="Y70" s="916"/>
      <c r="Z70" s="918"/>
    </row>
    <row r="71" spans="1:26" s="4" customFormat="1" ht="33">
      <c r="A71" s="950" t="s">
        <v>999</v>
      </c>
      <c r="B71" s="1177">
        <v>791</v>
      </c>
      <c r="C71" s="1019" t="s">
        <v>1041</v>
      </c>
      <c r="D71" s="1019" t="s">
        <v>677</v>
      </c>
      <c r="E71" s="961" t="s">
        <v>1167</v>
      </c>
      <c r="F71" s="962" t="s">
        <v>1278</v>
      </c>
      <c r="G71" s="962" t="s">
        <v>2034</v>
      </c>
      <c r="H71" s="940">
        <v>1318551.22</v>
      </c>
      <c r="I71" s="1009">
        <v>1318551.22</v>
      </c>
      <c r="J71" s="961" t="s">
        <v>112</v>
      </c>
      <c r="K71" s="967" t="s">
        <v>1119</v>
      </c>
      <c r="L71" s="1020" t="s">
        <v>1279</v>
      </c>
      <c r="M71" s="947">
        <v>1</v>
      </c>
      <c r="N71" s="950">
        <v>1266942.53</v>
      </c>
      <c r="O71" s="564">
        <v>778064.87</v>
      </c>
      <c r="P71" s="564">
        <v>629517.48</v>
      </c>
      <c r="Q71" s="569" t="s">
        <v>112</v>
      </c>
      <c r="R71" s="574" t="s">
        <v>1119</v>
      </c>
      <c r="S71" s="574" t="s">
        <v>1123</v>
      </c>
      <c r="T71" s="191" t="s">
        <v>1342</v>
      </c>
      <c r="U71" s="570">
        <v>1</v>
      </c>
      <c r="V71" s="562">
        <v>119250.69</v>
      </c>
      <c r="W71" s="562">
        <v>96483.46</v>
      </c>
      <c r="X71" s="562">
        <v>707811.57</v>
      </c>
      <c r="Y71" s="915">
        <v>11</v>
      </c>
      <c r="Z71" s="917">
        <v>1151113.41</v>
      </c>
    </row>
    <row r="72" spans="1:26" s="4" customFormat="1" ht="82.5">
      <c r="A72" s="950"/>
      <c r="B72" s="1177"/>
      <c r="C72" s="1019"/>
      <c r="D72" s="1019"/>
      <c r="E72" s="961"/>
      <c r="F72" s="962"/>
      <c r="G72" s="962"/>
      <c r="H72" s="940"/>
      <c r="I72" s="933"/>
      <c r="J72" s="961"/>
      <c r="K72" s="968"/>
      <c r="L72" s="1020"/>
      <c r="M72" s="949"/>
      <c r="N72" s="950"/>
      <c r="O72" s="564">
        <v>39133.29</v>
      </c>
      <c r="P72" s="564">
        <v>39133.29</v>
      </c>
      <c r="Q72" s="569" t="s">
        <v>81</v>
      </c>
      <c r="R72" s="574" t="s">
        <v>1119</v>
      </c>
      <c r="S72" s="574" t="s">
        <v>1123</v>
      </c>
      <c r="T72" s="191" t="s">
        <v>1338</v>
      </c>
      <c r="U72" s="570">
        <v>1</v>
      </c>
      <c r="V72" s="562">
        <v>5997.79</v>
      </c>
      <c r="W72" s="562">
        <v>5997.79</v>
      </c>
      <c r="X72" s="562">
        <v>42771</v>
      </c>
      <c r="Y72" s="919"/>
      <c r="Z72" s="920"/>
    </row>
    <row r="73" spans="1:26" s="4" customFormat="1" ht="66">
      <c r="A73" s="950"/>
      <c r="B73" s="1177"/>
      <c r="C73" s="1019"/>
      <c r="D73" s="1019"/>
      <c r="E73" s="961"/>
      <c r="F73" s="962"/>
      <c r="G73" s="962"/>
      <c r="H73" s="940"/>
      <c r="I73" s="933"/>
      <c r="J73" s="961"/>
      <c r="K73" s="968"/>
      <c r="L73" s="1020"/>
      <c r="M73" s="949"/>
      <c r="N73" s="950"/>
      <c r="O73" s="564">
        <v>29175.43</v>
      </c>
      <c r="P73" s="564">
        <v>29175.43</v>
      </c>
      <c r="Q73" s="569" t="s">
        <v>1142</v>
      </c>
      <c r="R73" s="574" t="s">
        <v>1119</v>
      </c>
      <c r="S73" s="574" t="s">
        <v>1123</v>
      </c>
      <c r="T73" s="191" t="s">
        <v>1364</v>
      </c>
      <c r="U73" s="570">
        <v>1</v>
      </c>
      <c r="V73" s="562">
        <v>4471.59</v>
      </c>
      <c r="W73" s="562">
        <v>4471.59</v>
      </c>
      <c r="X73" s="562">
        <v>28951.37</v>
      </c>
      <c r="Y73" s="919"/>
      <c r="Z73" s="920"/>
    </row>
    <row r="74" spans="1:26" s="4" customFormat="1" ht="49.5">
      <c r="A74" s="950"/>
      <c r="B74" s="1177"/>
      <c r="C74" s="1019"/>
      <c r="D74" s="1019"/>
      <c r="E74" s="961"/>
      <c r="F74" s="962"/>
      <c r="G74" s="962"/>
      <c r="H74" s="940"/>
      <c r="I74" s="1010"/>
      <c r="J74" s="961"/>
      <c r="K74" s="969"/>
      <c r="L74" s="1020"/>
      <c r="M74" s="948"/>
      <c r="N74" s="950"/>
      <c r="O74" s="564">
        <v>420568.94</v>
      </c>
      <c r="P74" s="564">
        <v>420568.94</v>
      </c>
      <c r="Q74" s="569" t="s">
        <v>113</v>
      </c>
      <c r="R74" s="574" t="s">
        <v>1117</v>
      </c>
      <c r="S74" s="574" t="s">
        <v>1122</v>
      </c>
      <c r="T74" s="191" t="s">
        <v>1280</v>
      </c>
      <c r="U74" s="570">
        <v>1</v>
      </c>
      <c r="V74" s="562">
        <v>64458.81</v>
      </c>
      <c r="W74" s="562">
        <v>64458.81</v>
      </c>
      <c r="X74" s="562">
        <v>374192.54</v>
      </c>
      <c r="Y74" s="916"/>
      <c r="Z74" s="918"/>
    </row>
    <row r="75" spans="1:26" s="4" customFormat="1" ht="82.5">
      <c r="A75" s="950" t="s">
        <v>1000</v>
      </c>
      <c r="B75" s="1177">
        <v>663</v>
      </c>
      <c r="C75" s="1050" t="s">
        <v>1042</v>
      </c>
      <c r="D75" s="1050" t="s">
        <v>678</v>
      </c>
      <c r="E75" s="961" t="s">
        <v>1167</v>
      </c>
      <c r="F75" s="962" t="s">
        <v>726</v>
      </c>
      <c r="G75" s="962" t="s">
        <v>727</v>
      </c>
      <c r="H75" s="940">
        <v>697360.19</v>
      </c>
      <c r="I75" s="1009">
        <v>697360.19</v>
      </c>
      <c r="J75" s="961" t="s">
        <v>114</v>
      </c>
      <c r="K75" s="967" t="s">
        <v>1117</v>
      </c>
      <c r="L75" s="1020" t="s">
        <v>730</v>
      </c>
      <c r="M75" s="947">
        <v>1</v>
      </c>
      <c r="N75" s="950">
        <v>591500.91</v>
      </c>
      <c r="O75" s="564">
        <v>279004.15</v>
      </c>
      <c r="P75" s="564">
        <v>242667.26</v>
      </c>
      <c r="Q75" s="569" t="s">
        <v>114</v>
      </c>
      <c r="R75" s="574" t="s">
        <v>1117</v>
      </c>
      <c r="S75" s="574" t="s">
        <v>1125</v>
      </c>
      <c r="T75" s="568" t="s">
        <v>731</v>
      </c>
      <c r="U75" s="570">
        <v>1</v>
      </c>
      <c r="V75" s="562">
        <v>42761.78</v>
      </c>
      <c r="W75" s="562">
        <v>37192.58</v>
      </c>
      <c r="X75" s="562">
        <v>147256.56</v>
      </c>
      <c r="Y75" s="915">
        <v>8</v>
      </c>
      <c r="Z75" s="917">
        <v>550831.64</v>
      </c>
    </row>
    <row r="76" spans="1:26" s="4" customFormat="1" ht="66">
      <c r="A76" s="950"/>
      <c r="B76" s="1177"/>
      <c r="C76" s="1125"/>
      <c r="D76" s="1125"/>
      <c r="E76" s="961"/>
      <c r="F76" s="962"/>
      <c r="G76" s="962"/>
      <c r="H76" s="940"/>
      <c r="I76" s="933"/>
      <c r="J76" s="961"/>
      <c r="K76" s="968"/>
      <c r="L76" s="1020"/>
      <c r="M76" s="949"/>
      <c r="N76" s="950"/>
      <c r="O76" s="564">
        <v>13589.86</v>
      </c>
      <c r="P76" s="564">
        <v>13589.86</v>
      </c>
      <c r="Q76" s="569" t="s">
        <v>531</v>
      </c>
      <c r="R76" s="574" t="s">
        <v>1117</v>
      </c>
      <c r="S76" s="574" t="s">
        <v>1125</v>
      </c>
      <c r="T76" s="568" t="s">
        <v>732</v>
      </c>
      <c r="U76" s="570">
        <v>1</v>
      </c>
      <c r="V76" s="562">
        <v>2082.86</v>
      </c>
      <c r="W76" s="562">
        <v>2082.86</v>
      </c>
      <c r="X76" s="562">
        <v>14640.32</v>
      </c>
      <c r="Y76" s="919"/>
      <c r="Z76" s="920"/>
    </row>
    <row r="77" spans="1:26" s="4" customFormat="1" ht="49.5">
      <c r="A77" s="950"/>
      <c r="B77" s="1177"/>
      <c r="C77" s="1125"/>
      <c r="D77" s="1125"/>
      <c r="E77" s="961"/>
      <c r="F77" s="962"/>
      <c r="G77" s="962"/>
      <c r="H77" s="940"/>
      <c r="I77" s="933"/>
      <c r="J77" s="961"/>
      <c r="K77" s="968"/>
      <c r="L77" s="1020"/>
      <c r="M77" s="949"/>
      <c r="N77" s="950"/>
      <c r="O77" s="564">
        <v>266179.17</v>
      </c>
      <c r="P77" s="564">
        <v>284347.61</v>
      </c>
      <c r="Q77" s="569" t="s">
        <v>115</v>
      </c>
      <c r="R77" s="574" t="s">
        <v>1119</v>
      </c>
      <c r="S77" s="574" t="s">
        <v>1124</v>
      </c>
      <c r="T77" s="569" t="s">
        <v>176</v>
      </c>
      <c r="U77" s="570">
        <v>1</v>
      </c>
      <c r="V77" s="562">
        <v>40796.15</v>
      </c>
      <c r="W77" s="562">
        <v>43580.75</v>
      </c>
      <c r="X77" s="562">
        <v>327392.81</v>
      </c>
      <c r="Y77" s="919"/>
      <c r="Z77" s="920"/>
    </row>
    <row r="78" spans="1:26" s="4" customFormat="1" ht="99">
      <c r="A78" s="950"/>
      <c r="B78" s="1177"/>
      <c r="C78" s="1051"/>
      <c r="D78" s="1051"/>
      <c r="E78" s="961"/>
      <c r="F78" s="962"/>
      <c r="G78" s="962"/>
      <c r="H78" s="940"/>
      <c r="I78" s="1010"/>
      <c r="J78" s="961"/>
      <c r="K78" s="969"/>
      <c r="L78" s="1020"/>
      <c r="M78" s="948"/>
      <c r="N78" s="950"/>
      <c r="O78" s="564">
        <v>32727.73</v>
      </c>
      <c r="P78" s="564">
        <v>50896.18</v>
      </c>
      <c r="Q78" s="569" t="s">
        <v>488</v>
      </c>
      <c r="R78" s="574" t="s">
        <v>1119</v>
      </c>
      <c r="S78" s="574" t="s">
        <v>1127</v>
      </c>
      <c r="T78" s="574" t="s">
        <v>142</v>
      </c>
      <c r="U78" s="570">
        <v>1</v>
      </c>
      <c r="V78" s="562">
        <v>5016.04</v>
      </c>
      <c r="W78" s="562">
        <v>7800.64</v>
      </c>
      <c r="X78" s="562">
        <v>56839.13</v>
      </c>
      <c r="Y78" s="916"/>
      <c r="Z78" s="918"/>
    </row>
    <row r="79" spans="1:26" s="4" customFormat="1" ht="82.5">
      <c r="A79" s="1081" t="s">
        <v>1001</v>
      </c>
      <c r="B79" s="947">
        <v>646</v>
      </c>
      <c r="C79" s="1095" t="s">
        <v>1043</v>
      </c>
      <c r="D79" s="1095" t="s">
        <v>682</v>
      </c>
      <c r="E79" s="967" t="s">
        <v>1167</v>
      </c>
      <c r="F79" s="976" t="s">
        <v>632</v>
      </c>
      <c r="G79" s="976" t="s">
        <v>633</v>
      </c>
      <c r="H79" s="1009">
        <v>523001.54</v>
      </c>
      <c r="I79" s="572"/>
      <c r="J79" s="1019" t="s">
        <v>626</v>
      </c>
      <c r="K79" s="1095" t="s">
        <v>1117</v>
      </c>
      <c r="L79" s="1019" t="s">
        <v>627</v>
      </c>
      <c r="M79" s="947">
        <v>1</v>
      </c>
      <c r="N79" s="950">
        <v>443609.91</v>
      </c>
      <c r="O79" s="564"/>
      <c r="P79" s="564"/>
      <c r="Q79" s="265" t="s">
        <v>626</v>
      </c>
      <c r="R79" s="265" t="s">
        <v>1117</v>
      </c>
      <c r="S79" s="265" t="s">
        <v>1125</v>
      </c>
      <c r="T79" s="265" t="s">
        <v>628</v>
      </c>
      <c r="U79" s="268">
        <v>1</v>
      </c>
      <c r="V79" s="381">
        <v>32686.71</v>
      </c>
      <c r="W79" s="578"/>
      <c r="X79" s="515">
        <v>121418.5</v>
      </c>
      <c r="Y79" s="915">
        <v>6</v>
      </c>
      <c r="Z79" s="917">
        <v>377532.22</v>
      </c>
    </row>
    <row r="80" spans="1:26" s="4" customFormat="1" ht="82.5">
      <c r="A80" s="1087"/>
      <c r="B80" s="949"/>
      <c r="C80" s="1041"/>
      <c r="D80" s="1041"/>
      <c r="E80" s="968"/>
      <c r="F80" s="1140"/>
      <c r="G80" s="1140"/>
      <c r="H80" s="933"/>
      <c r="I80" s="560"/>
      <c r="J80" s="1019"/>
      <c r="K80" s="1041"/>
      <c r="L80" s="1019"/>
      <c r="M80" s="949"/>
      <c r="N80" s="950"/>
      <c r="O80" s="564"/>
      <c r="P80" s="564"/>
      <c r="Q80" s="265" t="s">
        <v>116</v>
      </c>
      <c r="R80" s="265" t="s">
        <v>1119</v>
      </c>
      <c r="S80" s="265" t="s">
        <v>1124</v>
      </c>
      <c r="T80" s="265" t="s">
        <v>231</v>
      </c>
      <c r="U80" s="268">
        <v>1</v>
      </c>
      <c r="V80" s="381">
        <v>16303.04</v>
      </c>
      <c r="W80" s="579"/>
      <c r="X80" s="515">
        <v>116706.38</v>
      </c>
      <c r="Y80" s="919"/>
      <c r="Z80" s="920"/>
    </row>
    <row r="81" spans="1:26" s="4" customFormat="1" ht="82.5">
      <c r="A81" s="1087"/>
      <c r="B81" s="949"/>
      <c r="C81" s="1041"/>
      <c r="D81" s="1041"/>
      <c r="E81" s="968"/>
      <c r="F81" s="1140"/>
      <c r="G81" s="1140"/>
      <c r="H81" s="933"/>
      <c r="I81" s="560"/>
      <c r="J81" s="1019"/>
      <c r="K81" s="1041"/>
      <c r="L81" s="1019"/>
      <c r="M81" s="949"/>
      <c r="N81" s="950"/>
      <c r="O81" s="564"/>
      <c r="P81" s="564"/>
      <c r="Q81" s="265" t="s">
        <v>15</v>
      </c>
      <c r="R81" s="265" t="s">
        <v>1119</v>
      </c>
      <c r="S81" s="265" t="s">
        <v>1127</v>
      </c>
      <c r="T81" s="265" t="s">
        <v>810</v>
      </c>
      <c r="U81" s="268">
        <v>1</v>
      </c>
      <c r="V81" s="381">
        <v>10692.37</v>
      </c>
      <c r="W81" s="579"/>
      <c r="X81" s="515">
        <v>77917.84</v>
      </c>
      <c r="Y81" s="919"/>
      <c r="Z81" s="920"/>
    </row>
    <row r="82" spans="1:26" s="4" customFormat="1" ht="82.5">
      <c r="A82" s="1087"/>
      <c r="B82" s="949"/>
      <c r="C82" s="1041"/>
      <c r="D82" s="1041"/>
      <c r="E82" s="968"/>
      <c r="F82" s="1140"/>
      <c r="G82" s="1140"/>
      <c r="H82" s="933"/>
      <c r="I82" s="560"/>
      <c r="J82" s="1019"/>
      <c r="K82" s="1041"/>
      <c r="L82" s="1019"/>
      <c r="M82" s="949"/>
      <c r="N82" s="950"/>
      <c r="O82" s="564"/>
      <c r="P82" s="564"/>
      <c r="Q82" s="265" t="s">
        <v>629</v>
      </c>
      <c r="R82" s="265" t="s">
        <v>1117</v>
      </c>
      <c r="S82" s="265" t="s">
        <v>1131</v>
      </c>
      <c r="T82" s="265" t="s">
        <v>630</v>
      </c>
      <c r="U82" s="268">
        <v>1</v>
      </c>
      <c r="V82" s="381">
        <v>2676.66</v>
      </c>
      <c r="W82" s="579"/>
      <c r="X82" s="515">
        <v>17114.09</v>
      </c>
      <c r="Y82" s="919"/>
      <c r="Z82" s="920"/>
    </row>
    <row r="83" spans="1:26" s="4" customFormat="1" ht="76.5" customHeight="1">
      <c r="A83" s="1116"/>
      <c r="B83" s="948"/>
      <c r="C83" s="1096"/>
      <c r="D83" s="1096"/>
      <c r="E83" s="969"/>
      <c r="F83" s="1141"/>
      <c r="G83" s="1141"/>
      <c r="H83" s="1010"/>
      <c r="I83" s="573"/>
      <c r="J83" s="1019"/>
      <c r="K83" s="1096"/>
      <c r="L83" s="1019"/>
      <c r="M83" s="948"/>
      <c r="N83" s="950"/>
      <c r="O83" s="564"/>
      <c r="P83" s="564"/>
      <c r="Q83" s="265" t="s">
        <v>531</v>
      </c>
      <c r="R83" s="265" t="s">
        <v>1117</v>
      </c>
      <c r="S83" s="265" t="s">
        <v>1125</v>
      </c>
      <c r="T83" s="265" t="s">
        <v>631</v>
      </c>
      <c r="U83" s="268">
        <v>1</v>
      </c>
      <c r="V83" s="381">
        <v>5631.42</v>
      </c>
      <c r="W83" s="582"/>
      <c r="X83" s="515">
        <v>38790.85</v>
      </c>
      <c r="Y83" s="916"/>
      <c r="Z83" s="918"/>
    </row>
    <row r="84" spans="1:26" s="4" customFormat="1" ht="76.5" customHeight="1">
      <c r="A84" s="1217" t="s">
        <v>1002</v>
      </c>
      <c r="B84" s="1218">
        <v>654</v>
      </c>
      <c r="C84" s="1219" t="s">
        <v>1044</v>
      </c>
      <c r="D84" s="1219" t="s">
        <v>443</v>
      </c>
      <c r="E84" s="1213" t="s">
        <v>491</v>
      </c>
      <c r="F84" s="1214"/>
      <c r="G84" s="1214"/>
      <c r="H84" s="1091">
        <v>1177108</v>
      </c>
      <c r="I84" s="1052"/>
      <c r="J84" s="1215" t="s">
        <v>683</v>
      </c>
      <c r="K84" s="937" t="s">
        <v>1117</v>
      </c>
      <c r="L84" s="1215"/>
      <c r="M84" s="955"/>
      <c r="N84" s="1220"/>
      <c r="O84" s="590"/>
      <c r="P84" s="590"/>
      <c r="Q84" s="90" t="s">
        <v>683</v>
      </c>
      <c r="R84" s="104" t="s">
        <v>1117</v>
      </c>
      <c r="S84" s="104"/>
      <c r="T84" s="90"/>
      <c r="U84" s="105"/>
      <c r="V84" s="389"/>
      <c r="W84" s="561"/>
      <c r="X84" s="513"/>
      <c r="Y84" s="915"/>
      <c r="Z84" s="917"/>
    </row>
    <row r="85" spans="1:26" s="4" customFormat="1" ht="46.5" customHeight="1">
      <c r="A85" s="1217"/>
      <c r="B85" s="1218"/>
      <c r="C85" s="1219"/>
      <c r="D85" s="1219"/>
      <c r="E85" s="1213"/>
      <c r="F85" s="1214"/>
      <c r="G85" s="1214"/>
      <c r="H85" s="1091"/>
      <c r="I85" s="1054"/>
      <c r="J85" s="1215"/>
      <c r="K85" s="939"/>
      <c r="L85" s="1215"/>
      <c r="M85" s="957"/>
      <c r="N85" s="1220"/>
      <c r="O85" s="590"/>
      <c r="P85" s="590"/>
      <c r="Q85" s="107" t="s">
        <v>684</v>
      </c>
      <c r="R85" s="107" t="s">
        <v>1119</v>
      </c>
      <c r="S85" s="107"/>
      <c r="T85" s="106"/>
      <c r="U85" s="103"/>
      <c r="V85" s="385"/>
      <c r="W85" s="577"/>
      <c r="X85" s="519"/>
      <c r="Y85" s="916"/>
      <c r="Z85" s="918"/>
    </row>
    <row r="86" spans="1:26" s="4" customFormat="1" ht="82.5">
      <c r="A86" s="950" t="s">
        <v>1003</v>
      </c>
      <c r="B86" s="1177">
        <v>792</v>
      </c>
      <c r="C86" s="1019" t="s">
        <v>1045</v>
      </c>
      <c r="D86" s="1019" t="s">
        <v>444</v>
      </c>
      <c r="E86" s="961" t="s">
        <v>1167</v>
      </c>
      <c r="F86" s="962" t="s">
        <v>1089</v>
      </c>
      <c r="G86" s="962" t="s">
        <v>1090</v>
      </c>
      <c r="H86" s="940">
        <v>1349410</v>
      </c>
      <c r="I86" s="1009"/>
      <c r="J86" s="1019" t="s">
        <v>685</v>
      </c>
      <c r="K86" s="1095" t="s">
        <v>1117</v>
      </c>
      <c r="L86" s="1019" t="s">
        <v>1086</v>
      </c>
      <c r="M86" s="947">
        <v>1</v>
      </c>
      <c r="N86" s="950">
        <v>1144569.57</v>
      </c>
      <c r="O86" s="564"/>
      <c r="P86" s="564"/>
      <c r="Q86" s="379" t="s">
        <v>685</v>
      </c>
      <c r="R86" s="377" t="s">
        <v>1117</v>
      </c>
      <c r="S86" s="377" t="s">
        <v>1194</v>
      </c>
      <c r="T86" s="191" t="s">
        <v>1087</v>
      </c>
      <c r="U86" s="378">
        <v>1</v>
      </c>
      <c r="V86" s="380">
        <v>88461.4</v>
      </c>
      <c r="W86" s="572"/>
      <c r="X86" s="538">
        <v>220377.96</v>
      </c>
      <c r="Y86" s="915">
        <v>7</v>
      </c>
      <c r="Z86" s="917">
        <v>536720.5</v>
      </c>
    </row>
    <row r="87" spans="1:26" s="4" customFormat="1" ht="165">
      <c r="A87" s="950"/>
      <c r="B87" s="1177"/>
      <c r="C87" s="1019"/>
      <c r="D87" s="1019"/>
      <c r="E87" s="961"/>
      <c r="F87" s="962"/>
      <c r="G87" s="962"/>
      <c r="H87" s="940"/>
      <c r="I87" s="933"/>
      <c r="J87" s="1019"/>
      <c r="K87" s="1041"/>
      <c r="L87" s="1019"/>
      <c r="M87" s="949"/>
      <c r="N87" s="950"/>
      <c r="O87" s="564"/>
      <c r="P87" s="564"/>
      <c r="Q87" s="379" t="s">
        <v>686</v>
      </c>
      <c r="R87" s="377" t="s">
        <v>1117</v>
      </c>
      <c r="S87" s="377" t="s">
        <v>1121</v>
      </c>
      <c r="T87" s="191" t="s">
        <v>1088</v>
      </c>
      <c r="U87" s="378">
        <v>1</v>
      </c>
      <c r="V87" s="380">
        <v>20059.78</v>
      </c>
      <c r="W87" s="560"/>
      <c r="X87" s="538">
        <v>39153.28</v>
      </c>
      <c r="Y87" s="919"/>
      <c r="Z87" s="920"/>
    </row>
    <row r="88" spans="1:26" s="4" customFormat="1" ht="82.5">
      <c r="A88" s="950"/>
      <c r="B88" s="1177"/>
      <c r="C88" s="1019"/>
      <c r="D88" s="1019"/>
      <c r="E88" s="961"/>
      <c r="F88" s="962"/>
      <c r="G88" s="962"/>
      <c r="H88" s="940"/>
      <c r="I88" s="933"/>
      <c r="J88" s="1019"/>
      <c r="K88" s="1041"/>
      <c r="L88" s="1019"/>
      <c r="M88" s="949"/>
      <c r="N88" s="950"/>
      <c r="O88" s="564"/>
      <c r="P88" s="564"/>
      <c r="Q88" s="379" t="s">
        <v>687</v>
      </c>
      <c r="R88" s="377" t="s">
        <v>1119</v>
      </c>
      <c r="S88" s="377" t="s">
        <v>1128</v>
      </c>
      <c r="T88" s="379" t="s">
        <v>1272</v>
      </c>
      <c r="U88" s="378">
        <v>1</v>
      </c>
      <c r="V88" s="380">
        <v>50299.89</v>
      </c>
      <c r="W88" s="560"/>
      <c r="X88" s="538">
        <v>193840.42</v>
      </c>
      <c r="Y88" s="919"/>
      <c r="Z88" s="920"/>
    </row>
    <row r="89" spans="1:26" s="4" customFormat="1" ht="66">
      <c r="A89" s="950"/>
      <c r="B89" s="1177"/>
      <c r="C89" s="1019"/>
      <c r="D89" s="1019"/>
      <c r="E89" s="961"/>
      <c r="F89" s="962"/>
      <c r="G89" s="962"/>
      <c r="H89" s="940"/>
      <c r="I89" s="1010"/>
      <c r="J89" s="1019"/>
      <c r="K89" s="1096"/>
      <c r="L89" s="1019"/>
      <c r="M89" s="948"/>
      <c r="N89" s="950"/>
      <c r="O89" s="564"/>
      <c r="P89" s="564"/>
      <c r="Q89" s="379" t="s">
        <v>688</v>
      </c>
      <c r="R89" s="377" t="s">
        <v>1119</v>
      </c>
      <c r="S89" s="377" t="s">
        <v>1128</v>
      </c>
      <c r="T89" s="379" t="s">
        <v>1271</v>
      </c>
      <c r="U89" s="378">
        <v>1</v>
      </c>
      <c r="V89" s="380">
        <v>16602.23</v>
      </c>
      <c r="W89" s="573"/>
      <c r="X89" s="538">
        <v>81737.76</v>
      </c>
      <c r="Y89" s="916"/>
      <c r="Z89" s="918"/>
    </row>
    <row r="90" spans="1:26" s="4" customFormat="1" ht="60" customHeight="1">
      <c r="A90" s="1145" t="s">
        <v>1004</v>
      </c>
      <c r="B90" s="1216">
        <v>793</v>
      </c>
      <c r="C90" s="1127" t="s">
        <v>1046</v>
      </c>
      <c r="D90" s="1127" t="s">
        <v>445</v>
      </c>
      <c r="E90" s="1105" t="s">
        <v>1286</v>
      </c>
      <c r="F90" s="1142"/>
      <c r="G90" s="1142"/>
      <c r="H90" s="1152">
        <v>1376927</v>
      </c>
      <c r="I90" s="1153"/>
      <c r="J90" s="1127" t="s">
        <v>689</v>
      </c>
      <c r="K90" s="1157" t="s">
        <v>1117</v>
      </c>
      <c r="L90" s="1127"/>
      <c r="M90" s="1149"/>
      <c r="N90" s="1145"/>
      <c r="O90" s="583"/>
      <c r="P90" s="583"/>
      <c r="Q90" s="169" t="s">
        <v>689</v>
      </c>
      <c r="R90" s="165" t="s">
        <v>1117</v>
      </c>
      <c r="S90" s="165" t="s">
        <v>1121</v>
      </c>
      <c r="T90" s="166"/>
      <c r="U90" s="167"/>
      <c r="V90" s="387"/>
      <c r="W90" s="627"/>
      <c r="X90" s="530"/>
      <c r="Y90" s="915"/>
      <c r="Z90" s="917"/>
    </row>
    <row r="91" spans="1:26" s="4" customFormat="1" ht="54" customHeight="1">
      <c r="A91" s="1145"/>
      <c r="B91" s="1216"/>
      <c r="C91" s="1127"/>
      <c r="D91" s="1127"/>
      <c r="E91" s="1105"/>
      <c r="F91" s="1142"/>
      <c r="G91" s="1142"/>
      <c r="H91" s="1152"/>
      <c r="I91" s="1155"/>
      <c r="J91" s="1127"/>
      <c r="K91" s="1159"/>
      <c r="L91" s="1127"/>
      <c r="M91" s="1151"/>
      <c r="N91" s="1145"/>
      <c r="O91" s="583"/>
      <c r="P91" s="583"/>
      <c r="Q91" s="169" t="s">
        <v>690</v>
      </c>
      <c r="R91" s="165" t="s">
        <v>1119</v>
      </c>
      <c r="S91" s="165" t="s">
        <v>1128</v>
      </c>
      <c r="T91" s="166" t="s">
        <v>1161</v>
      </c>
      <c r="U91" s="167">
        <v>0</v>
      </c>
      <c r="V91" s="387">
        <v>0</v>
      </c>
      <c r="W91" s="628"/>
      <c r="X91" s="554"/>
      <c r="Y91" s="916"/>
      <c r="Z91" s="918"/>
    </row>
    <row r="92" spans="1:26" s="4" customFormat="1" ht="33">
      <c r="A92" s="950" t="s">
        <v>1005</v>
      </c>
      <c r="B92" s="1177">
        <v>794</v>
      </c>
      <c r="C92" s="1019" t="s">
        <v>1047</v>
      </c>
      <c r="D92" s="1019" t="s">
        <v>446</v>
      </c>
      <c r="E92" s="961" t="s">
        <v>1167</v>
      </c>
      <c r="F92" s="962" t="s">
        <v>1169</v>
      </c>
      <c r="G92" s="962" t="s">
        <v>1170</v>
      </c>
      <c r="H92" s="940">
        <v>949944.48</v>
      </c>
      <c r="I92" s="1009"/>
      <c r="J92" s="1019" t="s">
        <v>666</v>
      </c>
      <c r="K92" s="1095" t="s">
        <v>1119</v>
      </c>
      <c r="L92" s="1019" t="s">
        <v>1915</v>
      </c>
      <c r="M92" s="947">
        <v>1</v>
      </c>
      <c r="N92" s="950">
        <v>805742.91</v>
      </c>
      <c r="O92" s="564"/>
      <c r="P92" s="564"/>
      <c r="Q92" s="354" t="s">
        <v>666</v>
      </c>
      <c r="R92" s="356" t="s">
        <v>1119</v>
      </c>
      <c r="S92" s="356" t="s">
        <v>1123</v>
      </c>
      <c r="T92" s="191" t="s">
        <v>1094</v>
      </c>
      <c r="U92" s="355">
        <v>1</v>
      </c>
      <c r="V92" s="380">
        <v>100392.3</v>
      </c>
      <c r="W92" s="572"/>
      <c r="X92" s="538">
        <v>668842.85</v>
      </c>
      <c r="Y92" s="915">
        <v>9</v>
      </c>
      <c r="Z92" s="917">
        <v>736223.3400000001</v>
      </c>
    </row>
    <row r="93" spans="1:26" s="4" customFormat="1" ht="99" customHeight="1">
      <c r="A93" s="950"/>
      <c r="B93" s="1177"/>
      <c r="C93" s="1019"/>
      <c r="D93" s="1019"/>
      <c r="E93" s="961"/>
      <c r="F93" s="962"/>
      <c r="G93" s="962"/>
      <c r="H93" s="940"/>
      <c r="I93" s="1010"/>
      <c r="J93" s="1019"/>
      <c r="K93" s="1096"/>
      <c r="L93" s="1019"/>
      <c r="M93" s="948"/>
      <c r="N93" s="950"/>
      <c r="O93" s="564"/>
      <c r="P93" s="564"/>
      <c r="Q93" s="354" t="s">
        <v>691</v>
      </c>
      <c r="R93" s="356" t="s">
        <v>1117</v>
      </c>
      <c r="S93" s="356" t="s">
        <v>1122</v>
      </c>
      <c r="T93" s="191" t="s">
        <v>184</v>
      </c>
      <c r="U93" s="355">
        <v>1</v>
      </c>
      <c r="V93" s="380">
        <v>23100.48</v>
      </c>
      <c r="W93" s="573"/>
      <c r="X93" s="538">
        <v>68536.66</v>
      </c>
      <c r="Y93" s="916"/>
      <c r="Z93" s="918"/>
    </row>
    <row r="94" spans="1:26" s="4" customFormat="1" ht="115.5">
      <c r="A94" s="950" t="s">
        <v>1006</v>
      </c>
      <c r="B94" s="1177">
        <v>537</v>
      </c>
      <c r="C94" s="1019" t="s">
        <v>1048</v>
      </c>
      <c r="D94" s="1019" t="s">
        <v>447</v>
      </c>
      <c r="E94" s="961" t="s">
        <v>1167</v>
      </c>
      <c r="F94" s="962" t="s">
        <v>147</v>
      </c>
      <c r="G94" s="962" t="s">
        <v>152</v>
      </c>
      <c r="H94" s="940">
        <v>960379.2</v>
      </c>
      <c r="I94" s="1009"/>
      <c r="J94" s="1019" t="s">
        <v>692</v>
      </c>
      <c r="K94" s="1095" t="s">
        <v>1117</v>
      </c>
      <c r="L94" s="1019" t="s">
        <v>153</v>
      </c>
      <c r="M94" s="947">
        <v>1</v>
      </c>
      <c r="N94" s="950">
        <v>814593.64</v>
      </c>
      <c r="O94" s="564"/>
      <c r="P94" s="564"/>
      <c r="Q94" s="337" t="s">
        <v>692</v>
      </c>
      <c r="R94" s="339" t="s">
        <v>1117</v>
      </c>
      <c r="S94" s="339" t="s">
        <v>1120</v>
      </c>
      <c r="T94" s="191" t="s">
        <v>154</v>
      </c>
      <c r="U94" s="338">
        <v>1</v>
      </c>
      <c r="V94" s="380">
        <v>112215.48</v>
      </c>
      <c r="W94" s="572"/>
      <c r="X94" s="517"/>
      <c r="Y94" s="915">
        <v>6</v>
      </c>
      <c r="Z94" s="917">
        <v>310393.88</v>
      </c>
    </row>
    <row r="95" spans="1:26" s="4" customFormat="1" ht="99">
      <c r="A95" s="950"/>
      <c r="B95" s="1177"/>
      <c r="C95" s="1019"/>
      <c r="D95" s="1019"/>
      <c r="E95" s="961"/>
      <c r="F95" s="962"/>
      <c r="G95" s="962"/>
      <c r="H95" s="940"/>
      <c r="I95" s="1010"/>
      <c r="J95" s="1019"/>
      <c r="K95" s="1096"/>
      <c r="L95" s="1019"/>
      <c r="M95" s="948"/>
      <c r="N95" s="950"/>
      <c r="O95" s="564"/>
      <c r="P95" s="564"/>
      <c r="Q95" s="337" t="s">
        <v>693</v>
      </c>
      <c r="R95" s="339" t="s">
        <v>1119</v>
      </c>
      <c r="S95" s="339" t="s">
        <v>1124</v>
      </c>
      <c r="T95" s="191" t="s">
        <v>194</v>
      </c>
      <c r="U95" s="338">
        <v>1</v>
      </c>
      <c r="V95" s="380">
        <v>12633.82</v>
      </c>
      <c r="W95" s="573"/>
      <c r="X95" s="518"/>
      <c r="Y95" s="916"/>
      <c r="Z95" s="918"/>
    </row>
    <row r="96" spans="1:26" s="4" customFormat="1" ht="37.5" customHeight="1">
      <c r="A96" s="950" t="s">
        <v>1007</v>
      </c>
      <c r="B96" s="1177">
        <v>647</v>
      </c>
      <c r="C96" s="1019" t="s">
        <v>1049</v>
      </c>
      <c r="D96" s="1019" t="s">
        <v>1910</v>
      </c>
      <c r="E96" s="961" t="s">
        <v>1167</v>
      </c>
      <c r="F96" s="962" t="s">
        <v>1077</v>
      </c>
      <c r="G96" s="962" t="s">
        <v>1078</v>
      </c>
      <c r="H96" s="940">
        <v>1434794.58</v>
      </c>
      <c r="I96" s="1009"/>
      <c r="J96" s="1019" t="s">
        <v>694</v>
      </c>
      <c r="K96" s="1095" t="s">
        <v>1119</v>
      </c>
      <c r="L96" s="1019" t="s">
        <v>1079</v>
      </c>
      <c r="M96" s="947">
        <v>1</v>
      </c>
      <c r="N96" s="950">
        <v>1216992.76</v>
      </c>
      <c r="O96" s="564"/>
      <c r="P96" s="564"/>
      <c r="Q96" s="375" t="s">
        <v>694</v>
      </c>
      <c r="R96" s="373" t="s">
        <v>1119</v>
      </c>
      <c r="S96" s="373" t="s">
        <v>1128</v>
      </c>
      <c r="T96" s="191" t="s">
        <v>1183</v>
      </c>
      <c r="U96" s="374">
        <v>1</v>
      </c>
      <c r="V96" s="380">
        <v>115775.88</v>
      </c>
      <c r="W96" s="572"/>
      <c r="X96" s="538">
        <v>754867.21</v>
      </c>
      <c r="Y96" s="915">
        <v>8</v>
      </c>
      <c r="Z96" s="917">
        <v>1134125.4100000001</v>
      </c>
    </row>
    <row r="97" spans="1:26" s="4" customFormat="1" ht="33">
      <c r="A97" s="950"/>
      <c r="B97" s="1177"/>
      <c r="C97" s="1019"/>
      <c r="D97" s="1019"/>
      <c r="E97" s="961"/>
      <c r="F97" s="962"/>
      <c r="G97" s="962"/>
      <c r="H97" s="940"/>
      <c r="I97" s="933"/>
      <c r="J97" s="1019"/>
      <c r="K97" s="1041"/>
      <c r="L97" s="1019"/>
      <c r="M97" s="949"/>
      <c r="N97" s="950"/>
      <c r="O97" s="564"/>
      <c r="P97" s="564"/>
      <c r="Q97" s="375" t="s">
        <v>695</v>
      </c>
      <c r="R97" s="373" t="s">
        <v>1119</v>
      </c>
      <c r="S97" s="373" t="s">
        <v>1128</v>
      </c>
      <c r="T97" s="191" t="s">
        <v>1184</v>
      </c>
      <c r="U97" s="374">
        <v>1</v>
      </c>
      <c r="V97" s="380">
        <v>1693.38</v>
      </c>
      <c r="W97" s="560"/>
      <c r="X97" s="538">
        <v>11655.01</v>
      </c>
      <c r="Y97" s="919"/>
      <c r="Z97" s="920"/>
    </row>
    <row r="98" spans="1:26" s="4" customFormat="1" ht="82.5">
      <c r="A98" s="950"/>
      <c r="B98" s="1177"/>
      <c r="C98" s="1019"/>
      <c r="D98" s="1019"/>
      <c r="E98" s="961"/>
      <c r="F98" s="962"/>
      <c r="G98" s="962"/>
      <c r="H98" s="940"/>
      <c r="I98" s="933"/>
      <c r="J98" s="1019"/>
      <c r="K98" s="1041"/>
      <c r="L98" s="1019"/>
      <c r="M98" s="949"/>
      <c r="N98" s="950"/>
      <c r="O98" s="564"/>
      <c r="P98" s="564"/>
      <c r="Q98" s="375" t="s">
        <v>696</v>
      </c>
      <c r="R98" s="373" t="s">
        <v>1117</v>
      </c>
      <c r="S98" s="373" t="s">
        <v>1121</v>
      </c>
      <c r="T98" s="191" t="s">
        <v>1082</v>
      </c>
      <c r="U98" s="374">
        <v>1</v>
      </c>
      <c r="V98" s="380">
        <v>69054.04</v>
      </c>
      <c r="W98" s="560"/>
      <c r="X98" s="538">
        <v>378081.59</v>
      </c>
      <c r="Y98" s="919"/>
      <c r="Z98" s="920"/>
    </row>
    <row r="99" spans="1:26" s="4" customFormat="1" ht="39.75" customHeight="1">
      <c r="A99" s="950"/>
      <c r="B99" s="1177"/>
      <c r="C99" s="1019"/>
      <c r="D99" s="1019"/>
      <c r="E99" s="961"/>
      <c r="F99" s="962"/>
      <c r="G99" s="962"/>
      <c r="H99" s="940"/>
      <c r="I99" s="1010"/>
      <c r="J99" s="1019"/>
      <c r="K99" s="1096"/>
      <c r="L99" s="1019"/>
      <c r="M99" s="948"/>
      <c r="N99" s="950"/>
      <c r="O99" s="564"/>
      <c r="P99" s="564"/>
      <c r="Q99" s="375" t="s">
        <v>697</v>
      </c>
      <c r="R99" s="373" t="s">
        <v>1117</v>
      </c>
      <c r="S99" s="373" t="s">
        <v>1121</v>
      </c>
      <c r="T99" s="191" t="s">
        <v>1161</v>
      </c>
      <c r="U99" s="374">
        <v>0</v>
      </c>
      <c r="V99" s="380">
        <v>0</v>
      </c>
      <c r="W99" s="573"/>
      <c r="X99" s="538">
        <v>0</v>
      </c>
      <c r="Y99" s="916"/>
      <c r="Z99" s="918"/>
    </row>
    <row r="100" spans="1:26" s="4" customFormat="1" ht="82.5" customHeight="1">
      <c r="A100" s="950" t="s">
        <v>1008</v>
      </c>
      <c r="B100" s="1177">
        <v>408</v>
      </c>
      <c r="C100" s="1019" t="s">
        <v>1050</v>
      </c>
      <c r="D100" s="1019" t="s">
        <v>448</v>
      </c>
      <c r="E100" s="961" t="s">
        <v>1167</v>
      </c>
      <c r="F100" s="962" t="s">
        <v>147</v>
      </c>
      <c r="G100" s="962" t="s">
        <v>152</v>
      </c>
      <c r="H100" s="940">
        <v>484231.4</v>
      </c>
      <c r="I100" s="1009"/>
      <c r="J100" s="1019" t="s">
        <v>698</v>
      </c>
      <c r="K100" s="1095" t="s">
        <v>1117</v>
      </c>
      <c r="L100" s="1019" t="s">
        <v>148</v>
      </c>
      <c r="M100" s="947">
        <v>1</v>
      </c>
      <c r="N100" s="950">
        <v>410725.08</v>
      </c>
      <c r="O100" s="564"/>
      <c r="P100" s="564"/>
      <c r="Q100" s="359" t="s">
        <v>698</v>
      </c>
      <c r="R100" s="357" t="s">
        <v>1117</v>
      </c>
      <c r="S100" s="357" t="s">
        <v>1125</v>
      </c>
      <c r="T100" s="191" t="s">
        <v>149</v>
      </c>
      <c r="U100" s="358">
        <v>1</v>
      </c>
      <c r="V100" s="380">
        <v>39135.38</v>
      </c>
      <c r="W100" s="572"/>
      <c r="X100" s="538">
        <v>139734.5</v>
      </c>
      <c r="Y100" s="915">
        <v>3</v>
      </c>
      <c r="Z100" s="917">
        <v>244273.66999999998</v>
      </c>
    </row>
    <row r="101" spans="1:26" s="4" customFormat="1" ht="115.5">
      <c r="A101" s="950"/>
      <c r="B101" s="1177"/>
      <c r="C101" s="1019"/>
      <c r="D101" s="1019"/>
      <c r="E101" s="961"/>
      <c r="F101" s="962"/>
      <c r="G101" s="962"/>
      <c r="H101" s="940"/>
      <c r="I101" s="1010"/>
      <c r="J101" s="1019"/>
      <c r="K101" s="1096"/>
      <c r="L101" s="1019"/>
      <c r="M101" s="948"/>
      <c r="N101" s="950"/>
      <c r="O101" s="564"/>
      <c r="P101" s="564"/>
      <c r="Q101" s="359" t="s">
        <v>699</v>
      </c>
      <c r="R101" s="357" t="s">
        <v>1119</v>
      </c>
      <c r="S101" s="357" t="s">
        <v>1129</v>
      </c>
      <c r="T101" s="191" t="s">
        <v>198</v>
      </c>
      <c r="U101" s="358">
        <v>1</v>
      </c>
      <c r="V101" s="380">
        <v>23814.7</v>
      </c>
      <c r="W101" s="573"/>
      <c r="X101" s="538">
        <v>103084.09</v>
      </c>
      <c r="Y101" s="916"/>
      <c r="Z101" s="918"/>
    </row>
    <row r="102" spans="1:26" s="4" customFormat="1" ht="33">
      <c r="A102" s="1081" t="s">
        <v>700</v>
      </c>
      <c r="B102" s="947">
        <v>655</v>
      </c>
      <c r="C102" s="1095" t="s">
        <v>701</v>
      </c>
      <c r="D102" s="1095" t="s">
        <v>702</v>
      </c>
      <c r="E102" s="967" t="s">
        <v>1167</v>
      </c>
      <c r="F102" s="976" t="s">
        <v>1863</v>
      </c>
      <c r="G102" s="976" t="s">
        <v>1864</v>
      </c>
      <c r="H102" s="1009">
        <v>431457.79</v>
      </c>
      <c r="I102" s="1009">
        <v>418131.04</v>
      </c>
      <c r="J102" s="1095" t="s">
        <v>1313</v>
      </c>
      <c r="K102" s="1095" t="s">
        <v>1119</v>
      </c>
      <c r="L102" s="1095" t="s">
        <v>1865</v>
      </c>
      <c r="M102" s="947">
        <v>1</v>
      </c>
      <c r="N102" s="1081">
        <v>365962.51</v>
      </c>
      <c r="O102" s="564">
        <v>101266.03</v>
      </c>
      <c r="P102" s="564">
        <v>160233.5</v>
      </c>
      <c r="Q102" s="569" t="s">
        <v>1313</v>
      </c>
      <c r="R102" s="574" t="s">
        <v>1119</v>
      </c>
      <c r="S102" s="574" t="s">
        <v>1133</v>
      </c>
      <c r="T102" s="191" t="s">
        <v>2001</v>
      </c>
      <c r="U102" s="570">
        <v>1</v>
      </c>
      <c r="V102" s="562">
        <v>26290.78</v>
      </c>
      <c r="W102" s="562">
        <v>24558.3</v>
      </c>
      <c r="X102" s="517"/>
      <c r="Y102" s="915">
        <v>4</v>
      </c>
      <c r="Z102" s="917">
        <v>146292.54</v>
      </c>
    </row>
    <row r="103" spans="1:26" s="4" customFormat="1" ht="66">
      <c r="A103" s="1087"/>
      <c r="B103" s="949"/>
      <c r="C103" s="1041"/>
      <c r="D103" s="1041"/>
      <c r="E103" s="968"/>
      <c r="F103" s="1140"/>
      <c r="G103" s="1140"/>
      <c r="H103" s="933"/>
      <c r="I103" s="933"/>
      <c r="J103" s="1041"/>
      <c r="K103" s="1041"/>
      <c r="L103" s="1041"/>
      <c r="M103" s="949"/>
      <c r="N103" s="1087"/>
      <c r="O103" s="564">
        <v>73255.55</v>
      </c>
      <c r="P103" s="564">
        <v>73255.55</v>
      </c>
      <c r="Q103" s="569" t="s">
        <v>42</v>
      </c>
      <c r="R103" s="574" t="s">
        <v>1119</v>
      </c>
      <c r="S103" s="574" t="s">
        <v>1133</v>
      </c>
      <c r="T103" s="191" t="s">
        <v>2000</v>
      </c>
      <c r="U103" s="570">
        <v>1</v>
      </c>
      <c r="V103" s="562">
        <v>11227.56</v>
      </c>
      <c r="W103" s="562">
        <v>11227.56</v>
      </c>
      <c r="X103" s="512"/>
      <c r="Y103" s="919"/>
      <c r="Z103" s="920"/>
    </row>
    <row r="104" spans="1:26" s="4" customFormat="1" ht="24" customHeight="1">
      <c r="A104" s="1087"/>
      <c r="B104" s="949"/>
      <c r="C104" s="1041"/>
      <c r="D104" s="1041"/>
      <c r="E104" s="968"/>
      <c r="F104" s="1140"/>
      <c r="G104" s="1140"/>
      <c r="H104" s="933"/>
      <c r="I104" s="933"/>
      <c r="J104" s="1041"/>
      <c r="K104" s="1041"/>
      <c r="L104" s="1041"/>
      <c r="M104" s="949"/>
      <c r="N104" s="1087"/>
      <c r="O104" s="564">
        <v>58154.25</v>
      </c>
      <c r="P104" s="564">
        <v>58154.25</v>
      </c>
      <c r="Q104" s="664" t="s">
        <v>1314</v>
      </c>
      <c r="R104" s="663" t="s">
        <v>1117</v>
      </c>
      <c r="S104" s="662" t="s">
        <v>1125</v>
      </c>
      <c r="T104" s="664" t="s">
        <v>1868</v>
      </c>
      <c r="U104" s="661">
        <v>1</v>
      </c>
      <c r="V104" s="525">
        <v>8913.05</v>
      </c>
      <c r="W104" s="572">
        <v>8913.05</v>
      </c>
      <c r="X104" s="512"/>
      <c r="Y104" s="919"/>
      <c r="Z104" s="920"/>
    </row>
    <row r="105" spans="1:26" s="4" customFormat="1" ht="101.25" customHeight="1">
      <c r="A105" s="1087"/>
      <c r="B105" s="949"/>
      <c r="C105" s="1041"/>
      <c r="D105" s="1041"/>
      <c r="E105" s="968"/>
      <c r="F105" s="1140"/>
      <c r="G105" s="1140"/>
      <c r="H105" s="933"/>
      <c r="I105" s="933"/>
      <c r="J105" s="1041"/>
      <c r="K105" s="1041"/>
      <c r="L105" s="1041"/>
      <c r="M105" s="949"/>
      <c r="N105" s="1087"/>
      <c r="O105" s="564">
        <v>70271.22</v>
      </c>
      <c r="P105" s="564">
        <v>0</v>
      </c>
      <c r="Q105" s="662" t="s">
        <v>2214</v>
      </c>
      <c r="R105" s="662" t="s">
        <v>1119</v>
      </c>
      <c r="S105" s="665" t="s">
        <v>1124</v>
      </c>
      <c r="T105" s="191"/>
      <c r="U105" s="666"/>
      <c r="V105" s="660"/>
      <c r="W105" s="660"/>
      <c r="X105" s="512"/>
      <c r="Y105" s="919"/>
      <c r="Z105" s="920"/>
    </row>
    <row r="106" spans="1:26" s="4" customFormat="1" ht="66">
      <c r="A106" s="1116"/>
      <c r="B106" s="948"/>
      <c r="C106" s="1096"/>
      <c r="D106" s="1096"/>
      <c r="E106" s="969"/>
      <c r="F106" s="1141"/>
      <c r="G106" s="1141"/>
      <c r="H106" s="1010"/>
      <c r="I106" s="1010"/>
      <c r="J106" s="1096"/>
      <c r="K106" s="1096"/>
      <c r="L106" s="1096"/>
      <c r="M106" s="948"/>
      <c r="N106" s="1116"/>
      <c r="O106" s="564">
        <v>63015.46</v>
      </c>
      <c r="P106" s="564"/>
      <c r="Q106" s="569" t="s">
        <v>335</v>
      </c>
      <c r="R106" s="574" t="s">
        <v>1117</v>
      </c>
      <c r="S106" s="574" t="s">
        <v>1131</v>
      </c>
      <c r="T106" s="191" t="s">
        <v>1869</v>
      </c>
      <c r="U106" s="570">
        <v>1</v>
      </c>
      <c r="V106" s="562">
        <v>9658.11</v>
      </c>
      <c r="W106" s="562"/>
      <c r="X106" s="518"/>
      <c r="Y106" s="916"/>
      <c r="Z106" s="918"/>
    </row>
    <row r="107" spans="1:26" s="4" customFormat="1" ht="66">
      <c r="A107" s="950" t="s">
        <v>1009</v>
      </c>
      <c r="B107" s="1177">
        <v>795</v>
      </c>
      <c r="C107" s="1019" t="s">
        <v>1051</v>
      </c>
      <c r="D107" s="1019" t="s">
        <v>449</v>
      </c>
      <c r="E107" s="961" t="s">
        <v>1167</v>
      </c>
      <c r="F107" s="962" t="s">
        <v>928</v>
      </c>
      <c r="G107" s="962" t="s">
        <v>1144</v>
      </c>
      <c r="H107" s="940">
        <v>917694.92</v>
      </c>
      <c r="I107" s="1009"/>
      <c r="J107" s="1019" t="s">
        <v>703</v>
      </c>
      <c r="K107" s="1095" t="s">
        <v>1119</v>
      </c>
      <c r="L107" s="1019" t="s">
        <v>1145</v>
      </c>
      <c r="M107" s="947">
        <v>1</v>
      </c>
      <c r="N107" s="950">
        <v>778388.83</v>
      </c>
      <c r="O107" s="564"/>
      <c r="P107" s="564"/>
      <c r="Q107" s="394" t="s">
        <v>703</v>
      </c>
      <c r="R107" s="392" t="s">
        <v>1119</v>
      </c>
      <c r="S107" s="392" t="s">
        <v>1129</v>
      </c>
      <c r="T107" s="191" t="s">
        <v>1321</v>
      </c>
      <c r="U107" s="393">
        <v>1</v>
      </c>
      <c r="V107" s="391">
        <v>31788.71</v>
      </c>
      <c r="W107" s="572"/>
      <c r="X107" s="517"/>
      <c r="Y107" s="915">
        <v>10</v>
      </c>
      <c r="Z107" s="917">
        <v>555538.64</v>
      </c>
    </row>
    <row r="108" spans="1:26" s="4" customFormat="1" ht="49.5">
      <c r="A108" s="950"/>
      <c r="B108" s="1177"/>
      <c r="C108" s="1019"/>
      <c r="D108" s="1019"/>
      <c r="E108" s="961"/>
      <c r="F108" s="962"/>
      <c r="G108" s="962"/>
      <c r="H108" s="940"/>
      <c r="I108" s="933"/>
      <c r="J108" s="1019"/>
      <c r="K108" s="1041"/>
      <c r="L108" s="1019"/>
      <c r="M108" s="949"/>
      <c r="N108" s="950"/>
      <c r="O108" s="564"/>
      <c r="P108" s="564"/>
      <c r="Q108" s="394" t="s">
        <v>704</v>
      </c>
      <c r="R108" s="392" t="s">
        <v>1119</v>
      </c>
      <c r="S108" s="392" t="s">
        <v>1123</v>
      </c>
      <c r="T108" s="191" t="s">
        <v>1353</v>
      </c>
      <c r="U108" s="393">
        <v>1</v>
      </c>
      <c r="V108" s="391">
        <v>22266.43</v>
      </c>
      <c r="W108" s="560"/>
      <c r="X108" s="512"/>
      <c r="Y108" s="919"/>
      <c r="Z108" s="920"/>
    </row>
    <row r="109" spans="1:26" s="4" customFormat="1" ht="49.5">
      <c r="A109" s="950"/>
      <c r="B109" s="1177"/>
      <c r="C109" s="1019"/>
      <c r="D109" s="1019"/>
      <c r="E109" s="961"/>
      <c r="F109" s="962"/>
      <c r="G109" s="962"/>
      <c r="H109" s="940"/>
      <c r="I109" s="933"/>
      <c r="J109" s="1019"/>
      <c r="K109" s="1041"/>
      <c r="L109" s="1019"/>
      <c r="M109" s="949"/>
      <c r="N109" s="950"/>
      <c r="O109" s="564"/>
      <c r="P109" s="564"/>
      <c r="Q109" s="394" t="s">
        <v>705</v>
      </c>
      <c r="R109" s="392" t="s">
        <v>1119</v>
      </c>
      <c r="S109" s="392" t="s">
        <v>1123</v>
      </c>
      <c r="T109" s="394" t="s">
        <v>1284</v>
      </c>
      <c r="U109" s="393">
        <v>1</v>
      </c>
      <c r="V109" s="391">
        <v>18962.92</v>
      </c>
      <c r="W109" s="560"/>
      <c r="X109" s="512"/>
      <c r="Y109" s="919"/>
      <c r="Z109" s="920"/>
    </row>
    <row r="110" spans="1:26" s="4" customFormat="1" ht="82.5">
      <c r="A110" s="950"/>
      <c r="B110" s="1177"/>
      <c r="C110" s="1019"/>
      <c r="D110" s="1019"/>
      <c r="E110" s="961"/>
      <c r="F110" s="962"/>
      <c r="G110" s="962"/>
      <c r="H110" s="940"/>
      <c r="I110" s="933"/>
      <c r="J110" s="1019"/>
      <c r="K110" s="1041"/>
      <c r="L110" s="1019"/>
      <c r="M110" s="949"/>
      <c r="N110" s="950"/>
      <c r="O110" s="564"/>
      <c r="P110" s="564"/>
      <c r="Q110" s="394" t="s">
        <v>706</v>
      </c>
      <c r="R110" s="392" t="s">
        <v>1117</v>
      </c>
      <c r="S110" s="392" t="s">
        <v>1121</v>
      </c>
      <c r="T110" s="191" t="s">
        <v>1157</v>
      </c>
      <c r="U110" s="393">
        <v>1</v>
      </c>
      <c r="V110" s="391">
        <v>22355.62</v>
      </c>
      <c r="W110" s="560"/>
      <c r="X110" s="512"/>
      <c r="Y110" s="919"/>
      <c r="Z110" s="920"/>
    </row>
    <row r="111" spans="1:26" s="4" customFormat="1" ht="33">
      <c r="A111" s="950"/>
      <c r="B111" s="1177"/>
      <c r="C111" s="1019"/>
      <c r="D111" s="1019"/>
      <c r="E111" s="961"/>
      <c r="F111" s="962"/>
      <c r="G111" s="962"/>
      <c r="H111" s="940"/>
      <c r="I111" s="1010"/>
      <c r="J111" s="1019"/>
      <c r="K111" s="1096"/>
      <c r="L111" s="1019"/>
      <c r="M111" s="948"/>
      <c r="N111" s="950"/>
      <c r="O111" s="564"/>
      <c r="P111" s="564"/>
      <c r="Q111" s="394" t="s">
        <v>707</v>
      </c>
      <c r="R111" s="392" t="s">
        <v>1117</v>
      </c>
      <c r="S111" s="392" t="s">
        <v>1125</v>
      </c>
      <c r="T111" s="191" t="s">
        <v>1158</v>
      </c>
      <c r="U111" s="393">
        <v>1</v>
      </c>
      <c r="V111" s="391">
        <v>23926.66</v>
      </c>
      <c r="W111" s="573"/>
      <c r="X111" s="518"/>
      <c r="Y111" s="916"/>
      <c r="Z111" s="918"/>
    </row>
    <row r="112" spans="1:26" s="4" customFormat="1" ht="69" customHeight="1">
      <c r="A112" s="950" t="s">
        <v>1010</v>
      </c>
      <c r="B112" s="1177">
        <v>560</v>
      </c>
      <c r="C112" s="1019" t="s">
        <v>1052</v>
      </c>
      <c r="D112" s="1019" t="s">
        <v>450</v>
      </c>
      <c r="E112" s="961" t="s">
        <v>1167</v>
      </c>
      <c r="F112" s="962" t="s">
        <v>147</v>
      </c>
      <c r="G112" s="962" t="s">
        <v>152</v>
      </c>
      <c r="H112" s="940">
        <v>449335.98</v>
      </c>
      <c r="I112" s="1009"/>
      <c r="J112" s="1019" t="s">
        <v>708</v>
      </c>
      <c r="K112" s="1095" t="s">
        <v>1119</v>
      </c>
      <c r="L112" s="1019" t="s">
        <v>1988</v>
      </c>
      <c r="M112" s="947">
        <v>1</v>
      </c>
      <c r="N112" s="950">
        <v>381126.78</v>
      </c>
      <c r="O112" s="564"/>
      <c r="P112" s="564"/>
      <c r="Q112" s="345" t="s">
        <v>708</v>
      </c>
      <c r="R112" s="343" t="s">
        <v>1119</v>
      </c>
      <c r="S112" s="343" t="s">
        <v>1128</v>
      </c>
      <c r="T112" s="191" t="s">
        <v>199</v>
      </c>
      <c r="U112" s="344">
        <v>1</v>
      </c>
      <c r="V112" s="380">
        <v>50867.58</v>
      </c>
      <c r="W112" s="572"/>
      <c r="X112" s="517"/>
      <c r="Y112" s="915">
        <v>7</v>
      </c>
      <c r="Z112" s="917">
        <v>427552.94</v>
      </c>
    </row>
    <row r="113" spans="1:26" s="4" customFormat="1" ht="33">
      <c r="A113" s="950"/>
      <c r="B113" s="1177"/>
      <c r="C113" s="1019"/>
      <c r="D113" s="1019"/>
      <c r="E113" s="961"/>
      <c r="F113" s="962"/>
      <c r="G113" s="962"/>
      <c r="H113" s="940"/>
      <c r="I113" s="1010"/>
      <c r="J113" s="1019"/>
      <c r="K113" s="1096"/>
      <c r="L113" s="1019"/>
      <c r="M113" s="948"/>
      <c r="N113" s="950"/>
      <c r="O113" s="564"/>
      <c r="P113" s="564"/>
      <c r="Q113" s="345" t="s">
        <v>709</v>
      </c>
      <c r="R113" s="343" t="s">
        <v>1117</v>
      </c>
      <c r="S113" s="343" t="s">
        <v>1121</v>
      </c>
      <c r="T113" s="191" t="s">
        <v>180</v>
      </c>
      <c r="U113" s="344">
        <v>1</v>
      </c>
      <c r="V113" s="380">
        <v>7546.108</v>
      </c>
      <c r="W113" s="573"/>
      <c r="X113" s="518"/>
      <c r="Y113" s="916"/>
      <c r="Z113" s="918"/>
    </row>
    <row r="114" spans="1:26" s="4" customFormat="1" ht="99">
      <c r="A114" s="950" t="s">
        <v>1011</v>
      </c>
      <c r="B114" s="1177">
        <v>675</v>
      </c>
      <c r="C114" s="1019" t="s">
        <v>1053</v>
      </c>
      <c r="D114" s="1019" t="s">
        <v>451</v>
      </c>
      <c r="E114" s="961" t="s">
        <v>1167</v>
      </c>
      <c r="F114" s="962" t="s">
        <v>147</v>
      </c>
      <c r="G114" s="962" t="s">
        <v>1844</v>
      </c>
      <c r="H114" s="940">
        <v>120840.82</v>
      </c>
      <c r="I114" s="1009"/>
      <c r="J114" s="1019" t="s">
        <v>710</v>
      </c>
      <c r="K114" s="1095" t="s">
        <v>1117</v>
      </c>
      <c r="L114" s="1019" t="s">
        <v>150</v>
      </c>
      <c r="M114" s="947">
        <v>1</v>
      </c>
      <c r="N114" s="950">
        <v>102497.18</v>
      </c>
      <c r="O114" s="564"/>
      <c r="P114" s="564"/>
      <c r="Q114" s="182" t="s">
        <v>710</v>
      </c>
      <c r="R114" s="185" t="s">
        <v>1117</v>
      </c>
      <c r="S114" s="185" t="s">
        <v>1131</v>
      </c>
      <c r="T114" s="191" t="s">
        <v>151</v>
      </c>
      <c r="U114" s="184">
        <v>1</v>
      </c>
      <c r="V114" s="380">
        <v>11126.6</v>
      </c>
      <c r="W114" s="572"/>
      <c r="X114" s="514">
        <v>59269.71</v>
      </c>
      <c r="Y114" s="915">
        <v>3</v>
      </c>
      <c r="Z114" s="917">
        <v>83848.03</v>
      </c>
    </row>
    <row r="115" spans="1:26" s="4" customFormat="1" ht="49.5">
      <c r="A115" s="950"/>
      <c r="B115" s="1177"/>
      <c r="C115" s="1019"/>
      <c r="D115" s="1019"/>
      <c r="E115" s="961"/>
      <c r="F115" s="962"/>
      <c r="G115" s="962"/>
      <c r="H115" s="940"/>
      <c r="I115" s="1010"/>
      <c r="J115" s="1019"/>
      <c r="K115" s="1096"/>
      <c r="L115" s="1019"/>
      <c r="M115" s="948"/>
      <c r="N115" s="950"/>
      <c r="O115" s="564"/>
      <c r="P115" s="564"/>
      <c r="Q115" s="182" t="s">
        <v>711</v>
      </c>
      <c r="R115" s="185" t="s">
        <v>1119</v>
      </c>
      <c r="S115" s="185" t="s">
        <v>1129</v>
      </c>
      <c r="T115" s="191" t="s">
        <v>200</v>
      </c>
      <c r="U115" s="184">
        <v>1</v>
      </c>
      <c r="V115" s="380">
        <v>4582.71</v>
      </c>
      <c r="W115" s="573"/>
      <c r="X115" s="514">
        <v>23079.62</v>
      </c>
      <c r="Y115" s="916"/>
      <c r="Z115" s="918"/>
    </row>
    <row r="116" spans="1:26" s="4" customFormat="1" ht="82.5">
      <c r="A116" s="1081" t="s">
        <v>1012</v>
      </c>
      <c r="B116" s="947">
        <v>635</v>
      </c>
      <c r="C116" s="1095" t="s">
        <v>1054</v>
      </c>
      <c r="D116" s="1095" t="s">
        <v>452</v>
      </c>
      <c r="E116" s="967" t="s">
        <v>1167</v>
      </c>
      <c r="F116" s="976" t="s">
        <v>1070</v>
      </c>
      <c r="G116" s="976" t="s">
        <v>1071</v>
      </c>
      <c r="H116" s="1009">
        <v>246041.92</v>
      </c>
      <c r="I116" s="572"/>
      <c r="J116" s="967" t="s">
        <v>478</v>
      </c>
      <c r="K116" s="967" t="s">
        <v>1117</v>
      </c>
      <c r="L116" s="1027" t="s">
        <v>601</v>
      </c>
      <c r="M116" s="947">
        <v>1</v>
      </c>
      <c r="N116" s="1081">
        <v>208692.76</v>
      </c>
      <c r="O116" s="578"/>
      <c r="P116" s="578"/>
      <c r="Q116" s="174" t="s">
        <v>15</v>
      </c>
      <c r="R116" s="174" t="s">
        <v>1119</v>
      </c>
      <c r="S116" s="174" t="s">
        <v>1127</v>
      </c>
      <c r="T116" s="174" t="s">
        <v>808</v>
      </c>
      <c r="U116" s="129">
        <v>1</v>
      </c>
      <c r="V116" s="382">
        <v>13220.23</v>
      </c>
      <c r="W116" s="572"/>
      <c r="X116" s="514">
        <v>84904.38</v>
      </c>
      <c r="Y116" s="915">
        <v>5</v>
      </c>
      <c r="Z116" s="917">
        <v>176524.36</v>
      </c>
    </row>
    <row r="117" spans="1:26" s="4" customFormat="1" ht="49.5">
      <c r="A117" s="1087"/>
      <c r="B117" s="949"/>
      <c r="C117" s="1041"/>
      <c r="D117" s="1041"/>
      <c r="E117" s="968"/>
      <c r="F117" s="1140"/>
      <c r="G117" s="1140"/>
      <c r="H117" s="933"/>
      <c r="I117" s="560"/>
      <c r="J117" s="968"/>
      <c r="K117" s="968"/>
      <c r="L117" s="1028"/>
      <c r="M117" s="949"/>
      <c r="N117" s="1087"/>
      <c r="O117" s="579"/>
      <c r="P117" s="579"/>
      <c r="Q117" s="176" t="s">
        <v>712</v>
      </c>
      <c r="R117" s="176" t="s">
        <v>1119</v>
      </c>
      <c r="S117" s="176" t="s">
        <v>1127</v>
      </c>
      <c r="T117" s="176" t="s">
        <v>177</v>
      </c>
      <c r="U117" s="175">
        <v>1</v>
      </c>
      <c r="V117" s="382">
        <v>2948.46</v>
      </c>
      <c r="W117" s="560"/>
      <c r="X117" s="514">
        <v>19841.78</v>
      </c>
      <c r="Y117" s="919"/>
      <c r="Z117" s="920"/>
    </row>
    <row r="118" spans="1:26" s="4" customFormat="1" ht="87.75" customHeight="1">
      <c r="A118" s="1087"/>
      <c r="B118" s="949"/>
      <c r="C118" s="1041"/>
      <c r="D118" s="1041"/>
      <c r="E118" s="968"/>
      <c r="F118" s="1140"/>
      <c r="G118" s="1140"/>
      <c r="H118" s="933"/>
      <c r="I118" s="560"/>
      <c r="J118" s="968"/>
      <c r="K118" s="969"/>
      <c r="L118" s="1028"/>
      <c r="M118" s="948"/>
      <c r="N118" s="1087"/>
      <c r="O118" s="579"/>
      <c r="P118" s="579"/>
      <c r="Q118" s="172" t="s">
        <v>478</v>
      </c>
      <c r="R118" s="172" t="s">
        <v>1117</v>
      </c>
      <c r="S118" s="172" t="s">
        <v>1125</v>
      </c>
      <c r="T118" s="177" t="s">
        <v>602</v>
      </c>
      <c r="U118" s="173">
        <v>1</v>
      </c>
      <c r="V118" s="384">
        <v>15816.76</v>
      </c>
      <c r="W118" s="579"/>
      <c r="X118" s="514">
        <v>68304.6</v>
      </c>
      <c r="Y118" s="916"/>
      <c r="Z118" s="918"/>
    </row>
    <row r="119" spans="1:26" s="4" customFormat="1" ht="99">
      <c r="A119" s="950" t="s">
        <v>1013</v>
      </c>
      <c r="B119" s="1177">
        <v>644</v>
      </c>
      <c r="C119" s="1019" t="s">
        <v>1055</v>
      </c>
      <c r="D119" s="1019" t="s">
        <v>453</v>
      </c>
      <c r="E119" s="961" t="s">
        <v>1167</v>
      </c>
      <c r="F119" s="962" t="s">
        <v>132</v>
      </c>
      <c r="G119" s="962" t="s">
        <v>133</v>
      </c>
      <c r="H119" s="940">
        <v>199488.8</v>
      </c>
      <c r="I119" s="1009"/>
      <c r="J119" s="961" t="s">
        <v>713</v>
      </c>
      <c r="K119" s="967" t="s">
        <v>1119</v>
      </c>
      <c r="L119" s="1020" t="s">
        <v>134</v>
      </c>
      <c r="M119" s="947">
        <v>1</v>
      </c>
      <c r="N119" s="950">
        <v>169206.4</v>
      </c>
      <c r="O119" s="564"/>
      <c r="P119" s="564"/>
      <c r="Q119" s="223" t="s">
        <v>713</v>
      </c>
      <c r="R119" s="223" t="s">
        <v>1119</v>
      </c>
      <c r="S119" s="223" t="s">
        <v>1127</v>
      </c>
      <c r="T119" s="226" t="s">
        <v>178</v>
      </c>
      <c r="U119" s="227">
        <v>1</v>
      </c>
      <c r="V119" s="381">
        <v>20759.26</v>
      </c>
      <c r="W119" s="578"/>
      <c r="X119" s="515">
        <v>129010.24</v>
      </c>
      <c r="Y119" s="915">
        <v>4</v>
      </c>
      <c r="Z119" s="917">
        <v>146688.58</v>
      </c>
    </row>
    <row r="120" spans="1:26" s="4" customFormat="1" ht="33">
      <c r="A120" s="950"/>
      <c r="B120" s="1177"/>
      <c r="C120" s="1019"/>
      <c r="D120" s="1019"/>
      <c r="E120" s="961"/>
      <c r="F120" s="962"/>
      <c r="G120" s="962"/>
      <c r="H120" s="940"/>
      <c r="I120" s="933"/>
      <c r="J120" s="961"/>
      <c r="K120" s="968"/>
      <c r="L120" s="1020"/>
      <c r="M120" s="949"/>
      <c r="N120" s="950"/>
      <c r="O120" s="564"/>
      <c r="P120" s="564"/>
      <c r="Q120" s="223" t="s">
        <v>714</v>
      </c>
      <c r="R120" s="223" t="s">
        <v>1119</v>
      </c>
      <c r="S120" s="223" t="s">
        <v>1127</v>
      </c>
      <c r="T120" s="226" t="s">
        <v>193</v>
      </c>
      <c r="U120" s="227">
        <v>1</v>
      </c>
      <c r="V120" s="381">
        <v>2028.29</v>
      </c>
      <c r="W120" s="579"/>
      <c r="X120" s="515">
        <v>2813.24</v>
      </c>
      <c r="Y120" s="919"/>
      <c r="Z120" s="920"/>
    </row>
    <row r="121" spans="1:26" s="4" customFormat="1" ht="82.5">
      <c r="A121" s="950"/>
      <c r="B121" s="1177"/>
      <c r="C121" s="1019"/>
      <c r="D121" s="1019"/>
      <c r="E121" s="961"/>
      <c r="F121" s="962"/>
      <c r="G121" s="962"/>
      <c r="H121" s="940"/>
      <c r="I121" s="1010"/>
      <c r="J121" s="961"/>
      <c r="K121" s="968"/>
      <c r="L121" s="1020"/>
      <c r="M121" s="949"/>
      <c r="N121" s="950"/>
      <c r="O121" s="564"/>
      <c r="P121" s="564"/>
      <c r="Q121" s="223" t="s">
        <v>523</v>
      </c>
      <c r="R121" s="223" t="s">
        <v>1117</v>
      </c>
      <c r="S121" s="223" t="s">
        <v>1125</v>
      </c>
      <c r="T121" s="226" t="s">
        <v>135</v>
      </c>
      <c r="U121" s="227">
        <v>1</v>
      </c>
      <c r="V121" s="381">
        <v>3146</v>
      </c>
      <c r="W121" s="579"/>
      <c r="X121" s="515">
        <v>14312.57</v>
      </c>
      <c r="Y121" s="919"/>
      <c r="Z121" s="920"/>
    </row>
    <row r="122" spans="1:26" s="4" customFormat="1" ht="66">
      <c r="A122" s="950"/>
      <c r="B122" s="1177"/>
      <c r="C122" s="1019"/>
      <c r="D122" s="1019"/>
      <c r="E122" s="961"/>
      <c r="F122" s="962"/>
      <c r="G122" s="962"/>
      <c r="H122" s="940"/>
      <c r="I122" s="562"/>
      <c r="J122" s="961"/>
      <c r="K122" s="969"/>
      <c r="L122" s="1020"/>
      <c r="M122" s="948"/>
      <c r="N122" s="950"/>
      <c r="O122" s="564"/>
      <c r="P122" s="564"/>
      <c r="Q122" s="225" t="s">
        <v>715</v>
      </c>
      <c r="R122" s="225" t="s">
        <v>1117</v>
      </c>
      <c r="S122" s="225" t="s">
        <v>1138</v>
      </c>
      <c r="T122" s="191" t="s">
        <v>1161</v>
      </c>
      <c r="U122" s="224">
        <v>0</v>
      </c>
      <c r="V122" s="380">
        <v>0</v>
      </c>
      <c r="W122" s="573"/>
      <c r="X122" s="514">
        <v>0</v>
      </c>
      <c r="Y122" s="916"/>
      <c r="Z122" s="918"/>
    </row>
    <row r="123" spans="1:26" s="4" customFormat="1" ht="66">
      <c r="A123" s="950" t="s">
        <v>1014</v>
      </c>
      <c r="B123" s="1177">
        <v>659</v>
      </c>
      <c r="C123" s="1050" t="s">
        <v>1056</v>
      </c>
      <c r="D123" s="1050" t="s">
        <v>454</v>
      </c>
      <c r="E123" s="961" t="s">
        <v>1167</v>
      </c>
      <c r="F123" s="962" t="s">
        <v>724</v>
      </c>
      <c r="G123" s="962" t="s">
        <v>725</v>
      </c>
      <c r="H123" s="940">
        <v>198739</v>
      </c>
      <c r="I123" s="1009"/>
      <c r="J123" s="961" t="s">
        <v>716</v>
      </c>
      <c r="K123" s="967" t="s">
        <v>1119</v>
      </c>
      <c r="L123" s="1020" t="s">
        <v>722</v>
      </c>
      <c r="M123" s="947">
        <v>1</v>
      </c>
      <c r="N123" s="950">
        <v>168570.42</v>
      </c>
      <c r="O123" s="564"/>
      <c r="P123" s="564"/>
      <c r="Q123" s="182" t="s">
        <v>716</v>
      </c>
      <c r="R123" s="185" t="s">
        <v>1119</v>
      </c>
      <c r="S123" s="185" t="s">
        <v>1133</v>
      </c>
      <c r="T123" s="185" t="s">
        <v>842</v>
      </c>
      <c r="U123" s="184">
        <v>1</v>
      </c>
      <c r="V123" s="381">
        <v>17828.46</v>
      </c>
      <c r="W123" s="578"/>
      <c r="X123" s="515">
        <v>145644.55</v>
      </c>
      <c r="Y123" s="915">
        <v>5</v>
      </c>
      <c r="Z123" s="917">
        <v>176648.51</v>
      </c>
    </row>
    <row r="124" spans="1:26" s="4" customFormat="1" ht="82.5">
      <c r="A124" s="950"/>
      <c r="B124" s="1177"/>
      <c r="C124" s="1051"/>
      <c r="D124" s="1051"/>
      <c r="E124" s="961"/>
      <c r="F124" s="962"/>
      <c r="G124" s="962"/>
      <c r="H124" s="940"/>
      <c r="I124" s="1010"/>
      <c r="J124" s="961"/>
      <c r="K124" s="969"/>
      <c r="L124" s="1020"/>
      <c r="M124" s="948"/>
      <c r="N124" s="950"/>
      <c r="O124" s="564"/>
      <c r="P124" s="564"/>
      <c r="Q124" s="182" t="s">
        <v>924</v>
      </c>
      <c r="R124" s="185" t="s">
        <v>1117</v>
      </c>
      <c r="S124" s="185" t="s">
        <v>1125</v>
      </c>
      <c r="T124" s="191" t="s">
        <v>723</v>
      </c>
      <c r="U124" s="184">
        <v>1</v>
      </c>
      <c r="V124" s="380">
        <v>8007.61</v>
      </c>
      <c r="W124" s="573"/>
      <c r="X124" s="514">
        <v>30841.87</v>
      </c>
      <c r="Y124" s="916"/>
      <c r="Z124" s="918"/>
    </row>
    <row r="125" spans="1:26" s="4" customFormat="1" ht="84.75" customHeight="1">
      <c r="A125" s="1212" t="s">
        <v>1015</v>
      </c>
      <c r="B125" s="1221">
        <v>657</v>
      </c>
      <c r="C125" s="1222" t="s">
        <v>1057</v>
      </c>
      <c r="D125" s="1222" t="s">
        <v>455</v>
      </c>
      <c r="E125" s="1211" t="s">
        <v>1893</v>
      </c>
      <c r="F125" s="1208" t="s">
        <v>748</v>
      </c>
      <c r="G125" s="1208" t="s">
        <v>183</v>
      </c>
      <c r="H125" s="1209">
        <v>223356.4</v>
      </c>
      <c r="I125" s="1119"/>
      <c r="J125" s="1211" t="s">
        <v>717</v>
      </c>
      <c r="K125" s="1114" t="s">
        <v>1119</v>
      </c>
      <c r="L125" s="1210" t="s">
        <v>749</v>
      </c>
      <c r="M125" s="1121">
        <v>1</v>
      </c>
      <c r="N125" s="1212">
        <v>189450.9</v>
      </c>
      <c r="O125" s="753"/>
      <c r="P125" s="753"/>
      <c r="Q125" s="775" t="s">
        <v>717</v>
      </c>
      <c r="R125" s="754" t="s">
        <v>1119</v>
      </c>
      <c r="S125" s="754" t="s">
        <v>1123</v>
      </c>
      <c r="T125" s="754" t="s">
        <v>143</v>
      </c>
      <c r="U125" s="755">
        <v>1</v>
      </c>
      <c r="V125" s="752">
        <v>18383.14</v>
      </c>
      <c r="W125" s="761"/>
      <c r="X125" s="752">
        <v>87599.18</v>
      </c>
      <c r="Y125" s="915">
        <v>5</v>
      </c>
      <c r="Z125" s="917">
        <v>153225.25</v>
      </c>
    </row>
    <row r="126" spans="1:26" s="4" customFormat="1" ht="118.5" customHeight="1">
      <c r="A126" s="1212"/>
      <c r="B126" s="1221"/>
      <c r="C126" s="1223"/>
      <c r="D126" s="1223"/>
      <c r="E126" s="1211"/>
      <c r="F126" s="1208"/>
      <c r="G126" s="1208"/>
      <c r="H126" s="1209"/>
      <c r="I126" s="1120"/>
      <c r="J126" s="1211"/>
      <c r="K126" s="1115"/>
      <c r="L126" s="1210"/>
      <c r="M126" s="1122"/>
      <c r="N126" s="1212"/>
      <c r="O126" s="753"/>
      <c r="P126" s="753"/>
      <c r="Q126" s="775" t="s">
        <v>718</v>
      </c>
      <c r="R126" s="754" t="s">
        <v>1117</v>
      </c>
      <c r="S126" s="754" t="s">
        <v>1120</v>
      </c>
      <c r="T126" s="758" t="s">
        <v>750</v>
      </c>
      <c r="U126" s="755">
        <v>1</v>
      </c>
      <c r="V126" s="752">
        <v>10653.19</v>
      </c>
      <c r="W126" s="763"/>
      <c r="X126" s="752">
        <v>49998.88</v>
      </c>
      <c r="Y126" s="916"/>
      <c r="Z126" s="918"/>
    </row>
    <row r="127" spans="1:26" s="4" customFormat="1" ht="49.5">
      <c r="A127" s="950" t="s">
        <v>1016</v>
      </c>
      <c r="B127" s="1177">
        <v>658</v>
      </c>
      <c r="C127" s="1050" t="s">
        <v>1058</v>
      </c>
      <c r="D127" s="1050" t="s">
        <v>456</v>
      </c>
      <c r="E127" s="961" t="s">
        <v>1167</v>
      </c>
      <c r="F127" s="962" t="s">
        <v>753</v>
      </c>
      <c r="G127" s="962" t="s">
        <v>754</v>
      </c>
      <c r="H127" s="940">
        <v>106593.35</v>
      </c>
      <c r="I127" s="1009"/>
      <c r="J127" s="961" t="s">
        <v>719</v>
      </c>
      <c r="K127" s="967" t="s">
        <v>1119</v>
      </c>
      <c r="L127" s="1020" t="s">
        <v>755</v>
      </c>
      <c r="M127" s="947">
        <v>1</v>
      </c>
      <c r="N127" s="950">
        <v>90412.48</v>
      </c>
      <c r="O127" s="564"/>
      <c r="P127" s="564"/>
      <c r="Q127" s="182" t="s">
        <v>719</v>
      </c>
      <c r="R127" s="185" t="s">
        <v>1119</v>
      </c>
      <c r="S127" s="185" t="s">
        <v>1124</v>
      </c>
      <c r="T127" s="185" t="s">
        <v>224</v>
      </c>
      <c r="U127" s="184">
        <v>1</v>
      </c>
      <c r="V127" s="380">
        <v>6332.79</v>
      </c>
      <c r="W127" s="562"/>
      <c r="X127" s="514">
        <v>37687.1</v>
      </c>
      <c r="Y127" s="1167">
        <v>3</v>
      </c>
      <c r="Z127" s="917">
        <v>77317.12</v>
      </c>
    </row>
    <row r="128" spans="1:26" s="4" customFormat="1" ht="49.5">
      <c r="A128" s="950"/>
      <c r="B128" s="1177"/>
      <c r="C128" s="1125"/>
      <c r="D128" s="1125"/>
      <c r="E128" s="961"/>
      <c r="F128" s="962"/>
      <c r="G128" s="962"/>
      <c r="H128" s="940"/>
      <c r="I128" s="933"/>
      <c r="J128" s="961"/>
      <c r="K128" s="968"/>
      <c r="L128" s="1020"/>
      <c r="M128" s="949"/>
      <c r="N128" s="950"/>
      <c r="O128" s="564"/>
      <c r="P128" s="564"/>
      <c r="Q128" s="182" t="s">
        <v>720</v>
      </c>
      <c r="R128" s="185" t="s">
        <v>1119</v>
      </c>
      <c r="S128" s="185" t="s">
        <v>1128</v>
      </c>
      <c r="T128" s="185" t="s">
        <v>179</v>
      </c>
      <c r="U128" s="184">
        <v>1</v>
      </c>
      <c r="V128" s="380">
        <v>2521.01</v>
      </c>
      <c r="W128" s="562"/>
      <c r="X128" s="514">
        <v>17722.57</v>
      </c>
      <c r="Y128" s="1167"/>
      <c r="Z128" s="920"/>
    </row>
    <row r="129" spans="1:26" s="4" customFormat="1" ht="33">
      <c r="A129" s="950"/>
      <c r="B129" s="1177"/>
      <c r="C129" s="1051"/>
      <c r="D129" s="1051"/>
      <c r="E129" s="961"/>
      <c r="F129" s="962"/>
      <c r="G129" s="962"/>
      <c r="H129" s="940"/>
      <c r="I129" s="1010"/>
      <c r="J129" s="961"/>
      <c r="K129" s="969"/>
      <c r="L129" s="1020"/>
      <c r="M129" s="948"/>
      <c r="N129" s="950"/>
      <c r="O129" s="564"/>
      <c r="P129" s="564"/>
      <c r="Q129" s="182" t="s">
        <v>721</v>
      </c>
      <c r="R129" s="185" t="s">
        <v>1117</v>
      </c>
      <c r="S129" s="185" t="s">
        <v>1121</v>
      </c>
      <c r="T129" s="191" t="s">
        <v>799</v>
      </c>
      <c r="U129" s="184">
        <v>1</v>
      </c>
      <c r="V129" s="380">
        <v>4619.6</v>
      </c>
      <c r="W129" s="562"/>
      <c r="X129" s="514">
        <v>20808.23</v>
      </c>
      <c r="Y129" s="1167"/>
      <c r="Z129" s="918"/>
    </row>
    <row r="130" spans="1:26" s="4" customFormat="1" ht="56.25" customHeight="1">
      <c r="A130" s="52"/>
      <c r="B130" s="50"/>
      <c r="C130" s="69"/>
      <c r="D130" s="69"/>
      <c r="E130" s="47"/>
      <c r="F130" s="63"/>
      <c r="G130" s="63"/>
      <c r="H130" s="51"/>
      <c r="I130" s="51"/>
      <c r="J130" s="47"/>
      <c r="K130" s="47"/>
      <c r="L130" s="62"/>
      <c r="M130" s="50"/>
      <c r="N130" s="52"/>
      <c r="O130" s="52"/>
      <c r="P130" s="52"/>
      <c r="Q130" s="70"/>
      <c r="R130" s="60"/>
      <c r="S130" s="60"/>
      <c r="T130" s="71"/>
      <c r="U130" s="72"/>
      <c r="V130" s="51"/>
      <c r="W130" s="51"/>
      <c r="X130" s="51"/>
      <c r="Y130" s="84"/>
      <c r="Z130" s="85"/>
    </row>
    <row r="131" spans="10:26" ht="50.25" thickBot="1">
      <c r="J131" s="318"/>
      <c r="Y131" s="55" t="s">
        <v>844</v>
      </c>
      <c r="Z131" s="83"/>
    </row>
    <row r="132" spans="1:26" ht="72.75" thickBot="1">
      <c r="A132" s="891" t="s">
        <v>1311</v>
      </c>
      <c r="B132" s="891"/>
      <c r="C132" s="181" t="s">
        <v>1309</v>
      </c>
      <c r="D132" s="179" t="s">
        <v>1307</v>
      </c>
      <c r="E132" s="180" t="s">
        <v>1308</v>
      </c>
      <c r="F132" s="892" t="s">
        <v>1310</v>
      </c>
      <c r="G132" s="893"/>
      <c r="H132" s="365" t="s">
        <v>1799</v>
      </c>
      <c r="I132" s="626"/>
      <c r="J132" s="798" t="s">
        <v>1895</v>
      </c>
      <c r="K132" s="321"/>
      <c r="L132" s="12" t="s">
        <v>838</v>
      </c>
      <c r="M132" s="43">
        <f>SUM(M4:M129)</f>
        <v>42</v>
      </c>
      <c r="N132" s="13">
        <f>SUM(N4:N129)</f>
        <v>71747008.13000001</v>
      </c>
      <c r="O132" s="629"/>
      <c r="P132" s="629"/>
      <c r="Q132" s="33"/>
      <c r="R132" s="116"/>
      <c r="S132" s="116"/>
      <c r="T132" s="12" t="s">
        <v>837</v>
      </c>
      <c r="U132" s="43">
        <f>SUM(U4:U129)</f>
        <v>112</v>
      </c>
      <c r="V132" s="13">
        <f>SUM(V4:V129)</f>
        <v>10884069.478000004</v>
      </c>
      <c r="W132" s="13"/>
      <c r="X132" s="13"/>
      <c r="Y132" s="46">
        <f>SUM(Y4:Y129)</f>
        <v>312</v>
      </c>
      <c r="Z132" s="38">
        <f>SUM(Z4:Z129)</f>
        <v>60450883.86000001</v>
      </c>
    </row>
    <row r="136" spans="19:21" ht="16.5" hidden="1">
      <c r="S136" s="9"/>
      <c r="T136" s="125" t="s">
        <v>1149</v>
      </c>
      <c r="U136" s="120" t="s">
        <v>1150</v>
      </c>
    </row>
    <row r="137" spans="19:21" ht="18.75" hidden="1">
      <c r="S137" s="121" t="s">
        <v>1138</v>
      </c>
      <c r="T137" s="122">
        <f>SUMIF($S$4:$S$129,"Mehedinti",$V$4:$V$129)</f>
        <v>124705.33</v>
      </c>
      <c r="U137" s="123">
        <f>T137*100/13</f>
        <v>959271.7692307692</v>
      </c>
    </row>
    <row r="138" spans="19:21" ht="18.75" hidden="1">
      <c r="S138" s="121" t="s">
        <v>1125</v>
      </c>
      <c r="T138" s="122">
        <f>SUMIF($S$4:$S$129,"Dolj",$V$4:$V$129)</f>
        <v>1062458.8300000003</v>
      </c>
      <c r="U138" s="123">
        <f>T138*100/13</f>
        <v>8172760.230769233</v>
      </c>
    </row>
    <row r="139" spans="19:21" ht="18.75" hidden="1">
      <c r="S139" s="121" t="s">
        <v>1131</v>
      </c>
      <c r="T139" s="122">
        <f>SUMIF($S$4:$S$129,"Olt",$V$4:$V$129)</f>
        <v>875070.33</v>
      </c>
      <c r="U139" s="123">
        <f aca="true" t="shared" si="0" ref="U139:U159">T139*100/13</f>
        <v>6731310.230769231</v>
      </c>
    </row>
    <row r="140" spans="19:21" ht="18.75" hidden="1">
      <c r="S140" s="121" t="s">
        <v>1132</v>
      </c>
      <c r="T140" s="122">
        <f>SUMIF($S$4:$S$129,"Teleorman",$V$4:$V$129)</f>
        <v>285953.26</v>
      </c>
      <c r="U140" s="123">
        <f t="shared" si="0"/>
        <v>2199640.4615384615</v>
      </c>
    </row>
    <row r="141" spans="19:21" ht="18.75" hidden="1">
      <c r="S141" s="121" t="s">
        <v>1122</v>
      </c>
      <c r="T141" s="122">
        <f>SUMIF($S$4:$S$129,"Giurgiu",$V$4:$V$129)</f>
        <v>1873782.19</v>
      </c>
      <c r="U141" s="123">
        <f t="shared" si="0"/>
        <v>14413709.153846154</v>
      </c>
    </row>
    <row r="142" spans="19:21" ht="18.75" hidden="1">
      <c r="S142" s="121" t="s">
        <v>1120</v>
      </c>
      <c r="T142" s="122">
        <f>SUMIF($S$4:$S$129,"Calarasi",$V$4:$V$129)</f>
        <v>197876.19</v>
      </c>
      <c r="U142" s="123">
        <f t="shared" si="0"/>
        <v>1522124.5384615385</v>
      </c>
    </row>
    <row r="143" spans="19:21" ht="18.75" hidden="1">
      <c r="S143" s="121" t="s">
        <v>1121</v>
      </c>
      <c r="T143" s="122">
        <f>SUMIF($S$4:$S$129,"Constanta",$V$4:$V$129)</f>
        <v>1111978.9580000003</v>
      </c>
      <c r="U143" s="123">
        <f t="shared" si="0"/>
        <v>8553684.292307694</v>
      </c>
    </row>
    <row r="144" spans="19:21" ht="18.75" hidden="1">
      <c r="S144" s="121" t="s">
        <v>1128</v>
      </c>
      <c r="T144" s="122">
        <f>SUMIF($S$4:$S$129,"Dobrich",$V$4:$V$129)</f>
        <v>281886.89</v>
      </c>
      <c r="U144" s="123">
        <f t="shared" si="0"/>
        <v>2168360.6923076925</v>
      </c>
    </row>
    <row r="145" spans="19:21" ht="18.75" hidden="1">
      <c r="S145" s="121" t="s">
        <v>1130</v>
      </c>
      <c r="T145" s="122">
        <f>SUMIF($S$4:$S$129,"Silistra",$V$4:$V$129)</f>
        <v>254381.55000000002</v>
      </c>
      <c r="U145" s="123">
        <f t="shared" si="0"/>
        <v>1956781.1538461538</v>
      </c>
    </row>
    <row r="146" spans="19:21" ht="18.75" hidden="1">
      <c r="S146" s="121" t="s">
        <v>1141</v>
      </c>
      <c r="T146" s="122">
        <f>SUMIF($S$4:$S$129,"Razgrad",$V$4:$V$129)</f>
        <v>7064.01</v>
      </c>
      <c r="U146" s="123">
        <f t="shared" si="0"/>
        <v>54338.53846153846</v>
      </c>
    </row>
    <row r="147" spans="19:21" ht="18.75" hidden="1">
      <c r="S147" s="121" t="s">
        <v>1123</v>
      </c>
      <c r="T147" s="122">
        <f>SUMIF($S$4:$S$129,"Ruse",$V$4:$V$129)</f>
        <v>1367581.04</v>
      </c>
      <c r="U147" s="123">
        <f t="shared" si="0"/>
        <v>10519854.153846154</v>
      </c>
    </row>
    <row r="148" spans="19:21" ht="18.75" hidden="1">
      <c r="S148" s="121" t="s">
        <v>1129</v>
      </c>
      <c r="T148" s="122">
        <f>SUMIF($S$4:$S$129,"Veliko Tarnovo",$V$4:$V$129)</f>
        <v>449122.29000000004</v>
      </c>
      <c r="U148" s="123">
        <f t="shared" si="0"/>
        <v>3454786.846153846</v>
      </c>
    </row>
    <row r="149" spans="19:21" ht="18.75" hidden="1">
      <c r="S149" s="121" t="s">
        <v>1124</v>
      </c>
      <c r="T149" s="122">
        <f>SUMIF($S$4:$S$129,"Pleven",$V$4:$V$129)</f>
        <v>113600.19000000002</v>
      </c>
      <c r="U149" s="123">
        <f t="shared" si="0"/>
        <v>873847.6153846155</v>
      </c>
    </row>
    <row r="150" spans="19:21" ht="18.75" hidden="1">
      <c r="S150" s="121" t="s">
        <v>1133</v>
      </c>
      <c r="T150" s="122">
        <f>SUMIF($S$4:$S$129,"Vratsa",$V$4:$V$129)</f>
        <v>253184.05</v>
      </c>
      <c r="U150" s="123">
        <f t="shared" si="0"/>
        <v>1947569.6153846155</v>
      </c>
    </row>
    <row r="151" spans="19:21" ht="18.75" hidden="1">
      <c r="S151" s="121" t="s">
        <v>1126</v>
      </c>
      <c r="T151" s="122">
        <f>SUMIF($S$4:$S$129,"Montana",$V$4:$V$129)</f>
        <v>114158.06</v>
      </c>
      <c r="U151" s="123">
        <f t="shared" si="0"/>
        <v>878138.9230769231</v>
      </c>
    </row>
    <row r="152" spans="19:21" ht="18.75" hidden="1">
      <c r="S152" s="121" t="s">
        <v>1127</v>
      </c>
      <c r="T152" s="122">
        <f>SUMIF($S$4:$S$129,"Vidin",$V$4:$V$129)</f>
        <v>64615.37</v>
      </c>
      <c r="U152" s="123">
        <f t="shared" si="0"/>
        <v>497041.3076923077</v>
      </c>
    </row>
    <row r="153" spans="19:21" ht="18.75" hidden="1">
      <c r="S153" s="121" t="s">
        <v>1135</v>
      </c>
      <c r="T153" s="122">
        <f>SUMIF($S$4:$S$129,"Sofia",$V$4:$V$129)</f>
        <v>1569005.64</v>
      </c>
      <c r="U153" s="123">
        <f t="shared" si="0"/>
        <v>12069274.153846154</v>
      </c>
    </row>
    <row r="154" spans="19:21" ht="18.75" hidden="1">
      <c r="S154" s="121" t="s">
        <v>1134</v>
      </c>
      <c r="T154" s="122">
        <f>SUMIF($S$4:$S$129,"Bucuresti",$V$4:$V$129)</f>
        <v>0</v>
      </c>
      <c r="U154" s="123">
        <f t="shared" si="0"/>
        <v>0</v>
      </c>
    </row>
    <row r="155" spans="19:21" ht="18.75" hidden="1">
      <c r="S155" s="121" t="s">
        <v>1136</v>
      </c>
      <c r="T155" s="122">
        <f>SUMIF($S$4:$S$129,"Varna",$V$4:$V$129)</f>
        <v>136924.58</v>
      </c>
      <c r="U155" s="123">
        <f t="shared" si="0"/>
        <v>1053265.9999999998</v>
      </c>
    </row>
    <row r="156" spans="19:21" ht="18.75" hidden="1">
      <c r="S156" s="121" t="s">
        <v>1143</v>
      </c>
      <c r="T156" s="122">
        <f>SUMIF($S$4:$S$129,"Arges",$V$4:$V$129)</f>
        <v>0</v>
      </c>
      <c r="U156" s="123">
        <f t="shared" si="0"/>
        <v>0</v>
      </c>
    </row>
    <row r="157" spans="19:21" ht="18.75" hidden="1">
      <c r="S157" s="121" t="s">
        <v>1147</v>
      </c>
      <c r="T157" s="122">
        <f>SUMIF($S$4:$S$129,"Tulcea",$V$4:$V$129)</f>
        <v>0</v>
      </c>
      <c r="U157" s="123">
        <f t="shared" si="0"/>
        <v>0</v>
      </c>
    </row>
    <row r="158" spans="19:21" ht="18.75" hidden="1">
      <c r="S158" s="121" t="s">
        <v>1148</v>
      </c>
      <c r="T158" s="122">
        <f>SUMIF($S$4:$S$129,"Burgas",$V$4:$V$129)</f>
        <v>0</v>
      </c>
      <c r="U158" s="123">
        <f t="shared" si="0"/>
        <v>0</v>
      </c>
    </row>
    <row r="159" spans="19:21" ht="18.75" hidden="1">
      <c r="S159" s="121" t="s">
        <v>1137</v>
      </c>
      <c r="T159" s="122">
        <f>SUMIF($S$4:$S$129,"Ilfov",$V$4:$V$129)</f>
        <v>65241.6</v>
      </c>
      <c r="U159" s="123">
        <f t="shared" si="0"/>
        <v>501858.46153846156</v>
      </c>
    </row>
    <row r="160" spans="19:21" ht="16.5" hidden="1">
      <c r="S160" s="9"/>
      <c r="T160" s="27">
        <f>SUM(T137:T159)</f>
        <v>10208590.358</v>
      </c>
      <c r="U160" s="27">
        <f>SUM(U137:U159)</f>
        <v>78527618.13846155</v>
      </c>
    </row>
  </sheetData>
  <sheetProtection/>
  <mergeCells count="731">
    <mergeCell ref="I119:I121"/>
    <mergeCell ref="I123:I124"/>
    <mergeCell ref="I125:I126"/>
    <mergeCell ref="I127:I129"/>
    <mergeCell ref="I47:I49"/>
    <mergeCell ref="I92:I93"/>
    <mergeCell ref="I94:I95"/>
    <mergeCell ref="I96:I99"/>
    <mergeCell ref="I100:I101"/>
    <mergeCell ref="I107:I111"/>
    <mergeCell ref="I112:I113"/>
    <mergeCell ref="I61:I64"/>
    <mergeCell ref="I65:I66"/>
    <mergeCell ref="I67:I68"/>
    <mergeCell ref="I84:I85"/>
    <mergeCell ref="I86:I89"/>
    <mergeCell ref="I90:I91"/>
    <mergeCell ref="I28:I30"/>
    <mergeCell ref="I17:I19"/>
    <mergeCell ref="I20:I21"/>
    <mergeCell ref="I12:I13"/>
    <mergeCell ref="I10:I11"/>
    <mergeCell ref="I53:I55"/>
    <mergeCell ref="A1:C1"/>
    <mergeCell ref="D1:Z1"/>
    <mergeCell ref="A132:B132"/>
    <mergeCell ref="F132:G132"/>
    <mergeCell ref="K119:K122"/>
    <mergeCell ref="K123:K124"/>
    <mergeCell ref="K125:K126"/>
    <mergeCell ref="K127:K129"/>
    <mergeCell ref="K39:K40"/>
    <mergeCell ref="K41:K44"/>
    <mergeCell ref="K45:K46"/>
    <mergeCell ref="K47:K49"/>
    <mergeCell ref="K50:K52"/>
    <mergeCell ref="K53:K55"/>
    <mergeCell ref="K84:K85"/>
    <mergeCell ref="K75:K78"/>
    <mergeCell ref="K79:K83"/>
    <mergeCell ref="K10:K11"/>
    <mergeCell ref="K12:K13"/>
    <mergeCell ref="K22:K23"/>
    <mergeCell ref="K26:K27"/>
    <mergeCell ref="K28:K30"/>
    <mergeCell ref="K31:K32"/>
    <mergeCell ref="K24:K25"/>
    <mergeCell ref="K14:K16"/>
    <mergeCell ref="K17:K19"/>
    <mergeCell ref="K20:K21"/>
    <mergeCell ref="M4:M5"/>
    <mergeCell ref="M6:M7"/>
    <mergeCell ref="K2:K3"/>
    <mergeCell ref="K4:K5"/>
    <mergeCell ref="K6:K7"/>
    <mergeCell ref="K8:K9"/>
    <mergeCell ref="L6:L7"/>
    <mergeCell ref="M71:M74"/>
    <mergeCell ref="M75:M78"/>
    <mergeCell ref="Y2:Y3"/>
    <mergeCell ref="Z2:Z3"/>
    <mergeCell ref="A125:A126"/>
    <mergeCell ref="B125:B126"/>
    <mergeCell ref="C125:C126"/>
    <mergeCell ref="D125:D126"/>
    <mergeCell ref="E125:E126"/>
    <mergeCell ref="L123:L124"/>
    <mergeCell ref="J75:J78"/>
    <mergeCell ref="L75:L78"/>
    <mergeCell ref="J79:J83"/>
    <mergeCell ref="L79:L83"/>
    <mergeCell ref="L67:L68"/>
    <mergeCell ref="J53:J55"/>
    <mergeCell ref="K65:K66"/>
    <mergeCell ref="K67:K68"/>
    <mergeCell ref="K69:K70"/>
    <mergeCell ref="K71:K74"/>
    <mergeCell ref="M79:M83"/>
    <mergeCell ref="M84:M85"/>
    <mergeCell ref="F125:F126"/>
    <mergeCell ref="G125:G126"/>
    <mergeCell ref="H125:H126"/>
    <mergeCell ref="J125:J126"/>
    <mergeCell ref="L125:L126"/>
    <mergeCell ref="F86:F89"/>
    <mergeCell ref="G86:G89"/>
    <mergeCell ref="H86:H89"/>
    <mergeCell ref="H127:H129"/>
    <mergeCell ref="J127:J129"/>
    <mergeCell ref="J123:J124"/>
    <mergeCell ref="L114:L115"/>
    <mergeCell ref="L119:L122"/>
    <mergeCell ref="M127:M129"/>
    <mergeCell ref="L127:L129"/>
    <mergeCell ref="H123:H124"/>
    <mergeCell ref="K114:K115"/>
    <mergeCell ref="K116:K118"/>
    <mergeCell ref="N127:N129"/>
    <mergeCell ref="L116:L118"/>
    <mergeCell ref="N116:N118"/>
    <mergeCell ref="N125:N126"/>
    <mergeCell ref="M123:M124"/>
    <mergeCell ref="M125:M126"/>
    <mergeCell ref="N123:N124"/>
    <mergeCell ref="N119:N122"/>
    <mergeCell ref="F123:F124"/>
    <mergeCell ref="M119:M122"/>
    <mergeCell ref="H119:H122"/>
    <mergeCell ref="J119:J122"/>
    <mergeCell ref="E127:E129"/>
    <mergeCell ref="F127:F129"/>
    <mergeCell ref="G127:G129"/>
    <mergeCell ref="E119:E122"/>
    <mergeCell ref="G119:G122"/>
    <mergeCell ref="F119:F122"/>
    <mergeCell ref="A123:A124"/>
    <mergeCell ref="A127:A129"/>
    <mergeCell ref="B127:B129"/>
    <mergeCell ref="C127:C129"/>
    <mergeCell ref="D127:D129"/>
    <mergeCell ref="G123:G124"/>
    <mergeCell ref="B123:B124"/>
    <mergeCell ref="C123:C124"/>
    <mergeCell ref="D123:D124"/>
    <mergeCell ref="E123:E124"/>
    <mergeCell ref="A119:A122"/>
    <mergeCell ref="C119:C122"/>
    <mergeCell ref="B119:B122"/>
    <mergeCell ref="D119:D122"/>
    <mergeCell ref="A114:A115"/>
    <mergeCell ref="B114:B115"/>
    <mergeCell ref="C114:C115"/>
    <mergeCell ref="A116:A118"/>
    <mergeCell ref="B116:B118"/>
    <mergeCell ref="C116:C118"/>
    <mergeCell ref="G116:G118"/>
    <mergeCell ref="E114:E115"/>
    <mergeCell ref="D114:D115"/>
    <mergeCell ref="E116:E118"/>
    <mergeCell ref="F116:F118"/>
    <mergeCell ref="M116:M118"/>
    <mergeCell ref="D116:D118"/>
    <mergeCell ref="J116:J118"/>
    <mergeCell ref="H116:H118"/>
    <mergeCell ref="I114:I115"/>
    <mergeCell ref="F107:F111"/>
    <mergeCell ref="G107:G111"/>
    <mergeCell ref="H107:H111"/>
    <mergeCell ref="F114:F115"/>
    <mergeCell ref="G114:G115"/>
    <mergeCell ref="E112:E113"/>
    <mergeCell ref="F112:F113"/>
    <mergeCell ref="G112:G113"/>
    <mergeCell ref="H112:H113"/>
    <mergeCell ref="N114:N115"/>
    <mergeCell ref="H114:H115"/>
    <mergeCell ref="J114:J115"/>
    <mergeCell ref="N112:N113"/>
    <mergeCell ref="M114:M115"/>
    <mergeCell ref="A112:A113"/>
    <mergeCell ref="B112:B113"/>
    <mergeCell ref="C112:C113"/>
    <mergeCell ref="D112:D113"/>
    <mergeCell ref="K112:K113"/>
    <mergeCell ref="J112:J113"/>
    <mergeCell ref="L112:L113"/>
    <mergeCell ref="M112:M113"/>
    <mergeCell ref="M107:M111"/>
    <mergeCell ref="J107:J111"/>
    <mergeCell ref="L107:L111"/>
    <mergeCell ref="K107:K111"/>
    <mergeCell ref="N100:N101"/>
    <mergeCell ref="G100:G101"/>
    <mergeCell ref="F100:F101"/>
    <mergeCell ref="H100:H101"/>
    <mergeCell ref="M100:M101"/>
    <mergeCell ref="J100:J101"/>
    <mergeCell ref="L100:L101"/>
    <mergeCell ref="K100:K101"/>
    <mergeCell ref="E94:E95"/>
    <mergeCell ref="L94:L95"/>
    <mergeCell ref="A107:A111"/>
    <mergeCell ref="B107:B111"/>
    <mergeCell ref="C107:C111"/>
    <mergeCell ref="D107:D111"/>
    <mergeCell ref="E107:E111"/>
    <mergeCell ref="C96:C99"/>
    <mergeCell ref="D96:D99"/>
    <mergeCell ref="E96:E99"/>
    <mergeCell ref="A94:A95"/>
    <mergeCell ref="B94:B95"/>
    <mergeCell ref="C94:C95"/>
    <mergeCell ref="D94:D95"/>
    <mergeCell ref="A96:A99"/>
    <mergeCell ref="B96:B99"/>
    <mergeCell ref="L96:L99"/>
    <mergeCell ref="H96:H99"/>
    <mergeCell ref="A100:A101"/>
    <mergeCell ref="B100:B101"/>
    <mergeCell ref="D100:D101"/>
    <mergeCell ref="E100:E101"/>
    <mergeCell ref="C100:C101"/>
    <mergeCell ref="K96:K99"/>
    <mergeCell ref="N96:N99"/>
    <mergeCell ref="J96:J99"/>
    <mergeCell ref="N94:N95"/>
    <mergeCell ref="F92:F93"/>
    <mergeCell ref="G92:G93"/>
    <mergeCell ref="H92:H93"/>
    <mergeCell ref="J92:J93"/>
    <mergeCell ref="F96:F99"/>
    <mergeCell ref="G96:G99"/>
    <mergeCell ref="M96:M99"/>
    <mergeCell ref="A92:A93"/>
    <mergeCell ref="B92:B93"/>
    <mergeCell ref="C92:C93"/>
    <mergeCell ref="E92:E93"/>
    <mergeCell ref="D92:D93"/>
    <mergeCell ref="A86:A89"/>
    <mergeCell ref="B86:B89"/>
    <mergeCell ref="C86:C89"/>
    <mergeCell ref="D86:D89"/>
    <mergeCell ref="A90:A91"/>
    <mergeCell ref="F94:F95"/>
    <mergeCell ref="L92:L93"/>
    <mergeCell ref="N92:N93"/>
    <mergeCell ref="G94:G95"/>
    <mergeCell ref="H94:H95"/>
    <mergeCell ref="J94:J95"/>
    <mergeCell ref="M92:M93"/>
    <mergeCell ref="M94:M95"/>
    <mergeCell ref="K92:K93"/>
    <mergeCell ref="K94:K95"/>
    <mergeCell ref="L86:L89"/>
    <mergeCell ref="M90:M91"/>
    <mergeCell ref="M86:M89"/>
    <mergeCell ref="E90:E91"/>
    <mergeCell ref="G90:G91"/>
    <mergeCell ref="H90:H91"/>
    <mergeCell ref="E86:E89"/>
    <mergeCell ref="J86:J89"/>
    <mergeCell ref="K86:K89"/>
    <mergeCell ref="K90:K91"/>
    <mergeCell ref="N75:N78"/>
    <mergeCell ref="F79:F83"/>
    <mergeCell ref="J90:J91"/>
    <mergeCell ref="H84:H85"/>
    <mergeCell ref="J84:J85"/>
    <mergeCell ref="L90:L91"/>
    <mergeCell ref="N90:N91"/>
    <mergeCell ref="N84:N85"/>
    <mergeCell ref="F90:F91"/>
    <mergeCell ref="N86:N89"/>
    <mergeCell ref="B79:B83"/>
    <mergeCell ref="C79:C83"/>
    <mergeCell ref="A79:A83"/>
    <mergeCell ref="D79:D83"/>
    <mergeCell ref="E79:E83"/>
    <mergeCell ref="A75:A78"/>
    <mergeCell ref="B75:B78"/>
    <mergeCell ref="C75:C78"/>
    <mergeCell ref="D75:D78"/>
    <mergeCell ref="B90:B91"/>
    <mergeCell ref="C90:C91"/>
    <mergeCell ref="D90:D91"/>
    <mergeCell ref="A84:A85"/>
    <mergeCell ref="B84:B85"/>
    <mergeCell ref="C84:C85"/>
    <mergeCell ref="D84:D85"/>
    <mergeCell ref="E84:E85"/>
    <mergeCell ref="F84:F85"/>
    <mergeCell ref="G84:G85"/>
    <mergeCell ref="L84:L85"/>
    <mergeCell ref="L71:L74"/>
    <mergeCell ref="E67:E68"/>
    <mergeCell ref="F75:F78"/>
    <mergeCell ref="G75:G78"/>
    <mergeCell ref="H75:H78"/>
    <mergeCell ref="E75:E78"/>
    <mergeCell ref="J65:J66"/>
    <mergeCell ref="N71:N74"/>
    <mergeCell ref="F67:F68"/>
    <mergeCell ref="G67:G68"/>
    <mergeCell ref="H67:H68"/>
    <mergeCell ref="J67:J68"/>
    <mergeCell ref="M65:M66"/>
    <mergeCell ref="N65:N66"/>
    <mergeCell ref="G71:G74"/>
    <mergeCell ref="H71:H74"/>
    <mergeCell ref="C67:C68"/>
    <mergeCell ref="D67:D68"/>
    <mergeCell ref="L65:L66"/>
    <mergeCell ref="A71:A74"/>
    <mergeCell ref="B71:B74"/>
    <mergeCell ref="C71:C74"/>
    <mergeCell ref="D71:D74"/>
    <mergeCell ref="E71:E74"/>
    <mergeCell ref="F71:F74"/>
    <mergeCell ref="J71:J74"/>
    <mergeCell ref="A69:A70"/>
    <mergeCell ref="B69:B70"/>
    <mergeCell ref="A67:A68"/>
    <mergeCell ref="B67:B68"/>
    <mergeCell ref="N67:N68"/>
    <mergeCell ref="J69:J70"/>
    <mergeCell ref="N69:N70"/>
    <mergeCell ref="D69:D70"/>
    <mergeCell ref="E69:E70"/>
    <mergeCell ref="F69:F70"/>
    <mergeCell ref="E65:E66"/>
    <mergeCell ref="L69:L70"/>
    <mergeCell ref="M69:M70"/>
    <mergeCell ref="G65:G66"/>
    <mergeCell ref="H65:H66"/>
    <mergeCell ref="C61:C64"/>
    <mergeCell ref="D61:D64"/>
    <mergeCell ref="E61:E64"/>
    <mergeCell ref="C65:C66"/>
    <mergeCell ref="C69:C70"/>
    <mergeCell ref="A65:A66"/>
    <mergeCell ref="E53:E55"/>
    <mergeCell ref="F65:F66"/>
    <mergeCell ref="A53:A55"/>
    <mergeCell ref="A56:A60"/>
    <mergeCell ref="B56:B60"/>
    <mergeCell ref="D65:D66"/>
    <mergeCell ref="B65:B66"/>
    <mergeCell ref="A61:A64"/>
    <mergeCell ref="B61:B64"/>
    <mergeCell ref="L53:L55"/>
    <mergeCell ref="G56:G60"/>
    <mergeCell ref="H56:H60"/>
    <mergeCell ref="J56:J60"/>
    <mergeCell ref="L56:L60"/>
    <mergeCell ref="F53:F55"/>
    <mergeCell ref="G53:G55"/>
    <mergeCell ref="H53:H55"/>
    <mergeCell ref="K56:K60"/>
    <mergeCell ref="F61:F64"/>
    <mergeCell ref="G61:G64"/>
    <mergeCell ref="N61:N64"/>
    <mergeCell ref="H61:H64"/>
    <mergeCell ref="J61:J64"/>
    <mergeCell ref="N56:N60"/>
    <mergeCell ref="L61:L64"/>
    <mergeCell ref="M61:M64"/>
    <mergeCell ref="K61:K64"/>
    <mergeCell ref="M56:M60"/>
    <mergeCell ref="C56:C60"/>
    <mergeCell ref="D56:D60"/>
    <mergeCell ref="A47:A49"/>
    <mergeCell ref="B47:B49"/>
    <mergeCell ref="C47:C49"/>
    <mergeCell ref="D47:D49"/>
    <mergeCell ref="A50:A52"/>
    <mergeCell ref="B53:B55"/>
    <mergeCell ref="C53:C55"/>
    <mergeCell ref="D53:D55"/>
    <mergeCell ref="E47:E49"/>
    <mergeCell ref="F50:F52"/>
    <mergeCell ref="G50:G52"/>
    <mergeCell ref="B50:B52"/>
    <mergeCell ref="G47:G49"/>
    <mergeCell ref="B41:B44"/>
    <mergeCell ref="F41:F44"/>
    <mergeCell ref="C50:C52"/>
    <mergeCell ref="D50:D52"/>
    <mergeCell ref="E50:E52"/>
    <mergeCell ref="C45:C46"/>
    <mergeCell ref="F45:F46"/>
    <mergeCell ref="A41:A44"/>
    <mergeCell ref="E41:E44"/>
    <mergeCell ref="B45:B46"/>
    <mergeCell ref="E45:E46"/>
    <mergeCell ref="A45:A46"/>
    <mergeCell ref="C41:C44"/>
    <mergeCell ref="D41:D44"/>
    <mergeCell ref="M50:M52"/>
    <mergeCell ref="M47:M49"/>
    <mergeCell ref="L50:L52"/>
    <mergeCell ref="L47:L49"/>
    <mergeCell ref="H33:H36"/>
    <mergeCell ref="H47:H49"/>
    <mergeCell ref="J39:J40"/>
    <mergeCell ref="L39:L40"/>
    <mergeCell ref="H50:H52"/>
    <mergeCell ref="J50:J52"/>
    <mergeCell ref="J47:J49"/>
    <mergeCell ref="H45:H46"/>
    <mergeCell ref="F47:F49"/>
    <mergeCell ref="H39:H40"/>
    <mergeCell ref="G41:G44"/>
    <mergeCell ref="H41:H44"/>
    <mergeCell ref="I39:I40"/>
    <mergeCell ref="F31:F32"/>
    <mergeCell ref="A37:A38"/>
    <mergeCell ref="B37:B38"/>
    <mergeCell ref="C37:C38"/>
    <mergeCell ref="A39:A40"/>
    <mergeCell ref="B39:B40"/>
    <mergeCell ref="C39:C40"/>
    <mergeCell ref="E39:E40"/>
    <mergeCell ref="F39:F40"/>
    <mergeCell ref="E31:E32"/>
    <mergeCell ref="N31:N32"/>
    <mergeCell ref="D39:D40"/>
    <mergeCell ref="A31:A32"/>
    <mergeCell ref="B31:B32"/>
    <mergeCell ref="C31:C32"/>
    <mergeCell ref="F33:F36"/>
    <mergeCell ref="B33:B36"/>
    <mergeCell ref="C33:C36"/>
    <mergeCell ref="D33:D36"/>
    <mergeCell ref="E33:E36"/>
    <mergeCell ref="N45:N46"/>
    <mergeCell ref="J41:J44"/>
    <mergeCell ref="M41:M44"/>
    <mergeCell ref="D37:D38"/>
    <mergeCell ref="E37:E38"/>
    <mergeCell ref="F37:F38"/>
    <mergeCell ref="G45:G46"/>
    <mergeCell ref="G39:G40"/>
    <mergeCell ref="M45:M46"/>
    <mergeCell ref="D45:D46"/>
    <mergeCell ref="A26:A27"/>
    <mergeCell ref="B26:B27"/>
    <mergeCell ref="A28:A30"/>
    <mergeCell ref="B28:B30"/>
    <mergeCell ref="E26:E27"/>
    <mergeCell ref="A33:A36"/>
    <mergeCell ref="C26:C27"/>
    <mergeCell ref="D31:D32"/>
    <mergeCell ref="C28:C30"/>
    <mergeCell ref="D26:D27"/>
    <mergeCell ref="D28:D30"/>
    <mergeCell ref="G28:G30"/>
    <mergeCell ref="H28:H30"/>
    <mergeCell ref="J28:J30"/>
    <mergeCell ref="F28:F30"/>
    <mergeCell ref="D20:D21"/>
    <mergeCell ref="E22:E23"/>
    <mergeCell ref="F22:F23"/>
    <mergeCell ref="G22:G23"/>
    <mergeCell ref="H22:H23"/>
    <mergeCell ref="B22:B23"/>
    <mergeCell ref="C22:C23"/>
    <mergeCell ref="D22:D23"/>
    <mergeCell ref="A24:A25"/>
    <mergeCell ref="B24:B25"/>
    <mergeCell ref="C24:C25"/>
    <mergeCell ref="D24:D25"/>
    <mergeCell ref="A14:A16"/>
    <mergeCell ref="B14:B16"/>
    <mergeCell ref="C14:C16"/>
    <mergeCell ref="J22:J23"/>
    <mergeCell ref="F20:F21"/>
    <mergeCell ref="H20:H21"/>
    <mergeCell ref="A17:A19"/>
    <mergeCell ref="B17:B19"/>
    <mergeCell ref="C17:C19"/>
    <mergeCell ref="A22:A23"/>
    <mergeCell ref="E20:E21"/>
    <mergeCell ref="A20:A21"/>
    <mergeCell ref="B20:B21"/>
    <mergeCell ref="C20:C21"/>
    <mergeCell ref="G17:G19"/>
    <mergeCell ref="D17:D19"/>
    <mergeCell ref="E17:E19"/>
    <mergeCell ref="E14:E16"/>
    <mergeCell ref="D14:D16"/>
    <mergeCell ref="H12:H13"/>
    <mergeCell ref="J12:J13"/>
    <mergeCell ref="F14:F16"/>
    <mergeCell ref="G14:G16"/>
    <mergeCell ref="H14:H16"/>
    <mergeCell ref="G12:G13"/>
    <mergeCell ref="D12:D13"/>
    <mergeCell ref="E12:E13"/>
    <mergeCell ref="A4:A5"/>
    <mergeCell ref="J8:J9"/>
    <mergeCell ref="E8:E9"/>
    <mergeCell ref="F10:F11"/>
    <mergeCell ref="G10:G11"/>
    <mergeCell ref="B4:B5"/>
    <mergeCell ref="J4:J5"/>
    <mergeCell ref="G6:G7"/>
    <mergeCell ref="G4:G5"/>
    <mergeCell ref="C4:C5"/>
    <mergeCell ref="D4:D5"/>
    <mergeCell ref="E4:E5"/>
    <mergeCell ref="F4:F5"/>
    <mergeCell ref="E6:E7"/>
    <mergeCell ref="F6:F7"/>
    <mergeCell ref="D8:D9"/>
    <mergeCell ref="D6:D7"/>
    <mergeCell ref="F8:F9"/>
    <mergeCell ref="J6:J7"/>
    <mergeCell ref="G8:G9"/>
    <mergeCell ref="H8:H9"/>
    <mergeCell ref="H10:H11"/>
    <mergeCell ref="J10:J11"/>
    <mergeCell ref="J20:J21"/>
    <mergeCell ref="H26:H27"/>
    <mergeCell ref="G24:G25"/>
    <mergeCell ref="H24:H25"/>
    <mergeCell ref="H17:H19"/>
    <mergeCell ref="F17:F19"/>
    <mergeCell ref="G20:G21"/>
    <mergeCell ref="L37:L38"/>
    <mergeCell ref="L31:L32"/>
    <mergeCell ref="G31:G32"/>
    <mergeCell ref="H31:H32"/>
    <mergeCell ref="J31:J32"/>
    <mergeCell ref="G33:G36"/>
    <mergeCell ref="H37:H38"/>
    <mergeCell ref="G37:G38"/>
    <mergeCell ref="K33:K36"/>
    <mergeCell ref="K37:K38"/>
    <mergeCell ref="N50:N52"/>
    <mergeCell ref="N47:N49"/>
    <mergeCell ref="J26:J27"/>
    <mergeCell ref="J45:J46"/>
    <mergeCell ref="L45:L46"/>
    <mergeCell ref="L41:L44"/>
    <mergeCell ref="J33:J36"/>
    <mergeCell ref="L33:L36"/>
    <mergeCell ref="M39:M40"/>
    <mergeCell ref="L26:L27"/>
    <mergeCell ref="N53:N55"/>
    <mergeCell ref="M67:M68"/>
    <mergeCell ref="J14:J16"/>
    <mergeCell ref="L14:L16"/>
    <mergeCell ref="J37:J38"/>
    <mergeCell ref="J24:J25"/>
    <mergeCell ref="J17:J19"/>
    <mergeCell ref="L28:L30"/>
    <mergeCell ref="N37:N38"/>
    <mergeCell ref="M28:M30"/>
    <mergeCell ref="M33:M36"/>
    <mergeCell ref="M37:M38"/>
    <mergeCell ref="N20:N21"/>
    <mergeCell ref="L24:L25"/>
    <mergeCell ref="N14:N16"/>
    <mergeCell ref="N17:N19"/>
    <mergeCell ref="M22:M23"/>
    <mergeCell ref="M24:M25"/>
    <mergeCell ref="M14:M16"/>
    <mergeCell ref="N26:N27"/>
    <mergeCell ref="L10:L11"/>
    <mergeCell ref="M8:M9"/>
    <mergeCell ref="M10:M11"/>
    <mergeCell ref="M12:M13"/>
    <mergeCell ref="M31:M32"/>
    <mergeCell ref="L8:L9"/>
    <mergeCell ref="M26:M27"/>
    <mergeCell ref="H2:H3"/>
    <mergeCell ref="A2:A3"/>
    <mergeCell ref="B2:B3"/>
    <mergeCell ref="C2:C3"/>
    <mergeCell ref="D2:D3"/>
    <mergeCell ref="E2:E3"/>
    <mergeCell ref="F2:F3"/>
    <mergeCell ref="B10:B11"/>
    <mergeCell ref="C10:C11"/>
    <mergeCell ref="D10:D11"/>
    <mergeCell ref="A6:A7"/>
    <mergeCell ref="A12:A13"/>
    <mergeCell ref="B12:B13"/>
    <mergeCell ref="C12:C13"/>
    <mergeCell ref="A8:A9"/>
    <mergeCell ref="B8:B9"/>
    <mergeCell ref="C8:C9"/>
    <mergeCell ref="C6:C7"/>
    <mergeCell ref="A10:A11"/>
    <mergeCell ref="B6:B7"/>
    <mergeCell ref="Z4:Z5"/>
    <mergeCell ref="Y6:Y7"/>
    <mergeCell ref="Z6:Z7"/>
    <mergeCell ref="H4:H5"/>
    <mergeCell ref="H6:H7"/>
    <mergeCell ref="N4:N5"/>
    <mergeCell ref="L4:L5"/>
    <mergeCell ref="E56:E60"/>
    <mergeCell ref="F56:F60"/>
    <mergeCell ref="G2:G3"/>
    <mergeCell ref="E28:E30"/>
    <mergeCell ref="E24:E25"/>
    <mergeCell ref="F26:F27"/>
    <mergeCell ref="F12:F13"/>
    <mergeCell ref="E10:E11"/>
    <mergeCell ref="G26:G27"/>
    <mergeCell ref="F24:F25"/>
    <mergeCell ref="Y4:Y5"/>
    <mergeCell ref="J2:J3"/>
    <mergeCell ref="L2:N2"/>
    <mergeCell ref="N39:N40"/>
    <mergeCell ref="N41:N44"/>
    <mergeCell ref="N8:N9"/>
    <mergeCell ref="Y8:Y9"/>
    <mergeCell ref="Y10:Y11"/>
    <mergeCell ref="N6:N7"/>
    <mergeCell ref="M17:M19"/>
    <mergeCell ref="Z8:Z9"/>
    <mergeCell ref="G79:G83"/>
    <mergeCell ref="H79:H83"/>
    <mergeCell ref="N22:N23"/>
    <mergeCell ref="N12:N13"/>
    <mergeCell ref="L20:L21"/>
    <mergeCell ref="N24:N25"/>
    <mergeCell ref="L22:L23"/>
    <mergeCell ref="N28:N30"/>
    <mergeCell ref="Y33:Y36"/>
    <mergeCell ref="G69:G70"/>
    <mergeCell ref="H69:H70"/>
    <mergeCell ref="N33:N36"/>
    <mergeCell ref="M53:M55"/>
    <mergeCell ref="Y14:Y16"/>
    <mergeCell ref="Z14:Z16"/>
    <mergeCell ref="Z31:Z32"/>
    <mergeCell ref="Y50:Y52"/>
    <mergeCell ref="Z50:Z52"/>
    <mergeCell ref="Y39:Y40"/>
    <mergeCell ref="N79:N83"/>
    <mergeCell ref="Y17:Y19"/>
    <mergeCell ref="Z17:Z19"/>
    <mergeCell ref="Y20:Y21"/>
    <mergeCell ref="Z20:Z21"/>
    <mergeCell ref="Y22:Y23"/>
    <mergeCell ref="Z22:Z23"/>
    <mergeCell ref="Y31:Y32"/>
    <mergeCell ref="Y28:Y30"/>
    <mergeCell ref="Z28:Z30"/>
    <mergeCell ref="Z10:Z11"/>
    <mergeCell ref="Y12:Y13"/>
    <mergeCell ref="Z12:Z13"/>
    <mergeCell ref="Z33:Z36"/>
    <mergeCell ref="Y37:Y38"/>
    <mergeCell ref="Z37:Z38"/>
    <mergeCell ref="Y24:Y25"/>
    <mergeCell ref="Z24:Z25"/>
    <mergeCell ref="Y26:Y27"/>
    <mergeCell ref="Z26:Z27"/>
    <mergeCell ref="Z39:Z40"/>
    <mergeCell ref="Y41:Y44"/>
    <mergeCell ref="Z41:Z44"/>
    <mergeCell ref="Y53:Y55"/>
    <mergeCell ref="Z53:Z55"/>
    <mergeCell ref="Y45:Y46"/>
    <mergeCell ref="Z45:Z46"/>
    <mergeCell ref="Y47:Y49"/>
    <mergeCell ref="Z47:Z49"/>
    <mergeCell ref="Z75:Z78"/>
    <mergeCell ref="Y65:Y66"/>
    <mergeCell ref="Z65:Z66"/>
    <mergeCell ref="Y67:Y68"/>
    <mergeCell ref="Z67:Z68"/>
    <mergeCell ref="Z69:Z70"/>
    <mergeCell ref="Y69:Y70"/>
    <mergeCell ref="Z56:Z60"/>
    <mergeCell ref="Y61:Y64"/>
    <mergeCell ref="Z61:Z64"/>
    <mergeCell ref="Y92:Y93"/>
    <mergeCell ref="Z92:Z93"/>
    <mergeCell ref="Y90:Y91"/>
    <mergeCell ref="Z90:Z91"/>
    <mergeCell ref="Y71:Y74"/>
    <mergeCell ref="Z71:Z74"/>
    <mergeCell ref="Y75:Y78"/>
    <mergeCell ref="Y107:Y111"/>
    <mergeCell ref="Z107:Z111"/>
    <mergeCell ref="Y79:Y83"/>
    <mergeCell ref="Z79:Z83"/>
    <mergeCell ref="Y84:Y85"/>
    <mergeCell ref="Z84:Z85"/>
    <mergeCell ref="Y86:Y89"/>
    <mergeCell ref="Z86:Z89"/>
    <mergeCell ref="Y116:Y118"/>
    <mergeCell ref="Z116:Z118"/>
    <mergeCell ref="Y112:Y113"/>
    <mergeCell ref="Z112:Z113"/>
    <mergeCell ref="Y114:Y115"/>
    <mergeCell ref="Z114:Z115"/>
    <mergeCell ref="G102:G106"/>
    <mergeCell ref="Y127:Y129"/>
    <mergeCell ref="Z127:Z129"/>
    <mergeCell ref="Y119:Y122"/>
    <mergeCell ref="Z119:Z122"/>
    <mergeCell ref="Y123:Y124"/>
    <mergeCell ref="Z123:Z124"/>
    <mergeCell ref="Y125:Y126"/>
    <mergeCell ref="Z125:Z126"/>
    <mergeCell ref="N107:N111"/>
    <mergeCell ref="A102:A106"/>
    <mergeCell ref="B102:B106"/>
    <mergeCell ref="C102:C106"/>
    <mergeCell ref="D102:D106"/>
    <mergeCell ref="E102:E106"/>
    <mergeCell ref="F102:F106"/>
    <mergeCell ref="H102:H106"/>
    <mergeCell ref="J102:J106"/>
    <mergeCell ref="L102:L106"/>
    <mergeCell ref="K102:K106"/>
    <mergeCell ref="M102:M106"/>
    <mergeCell ref="N102:N106"/>
    <mergeCell ref="I102:I106"/>
    <mergeCell ref="X2:X3"/>
    <mergeCell ref="Y102:Y106"/>
    <mergeCell ref="Z102:Z106"/>
    <mergeCell ref="Y96:Y99"/>
    <mergeCell ref="Z96:Z99"/>
    <mergeCell ref="Y100:Y101"/>
    <mergeCell ref="Z100:Z101"/>
    <mergeCell ref="Y94:Y95"/>
    <mergeCell ref="Z94:Z95"/>
    <mergeCell ref="Y56:Y60"/>
    <mergeCell ref="I2:I3"/>
    <mergeCell ref="I4:I5"/>
    <mergeCell ref="I6:I7"/>
    <mergeCell ref="I8:I9"/>
    <mergeCell ref="I22:I23"/>
    <mergeCell ref="I24:I25"/>
    <mergeCell ref="Q2:W2"/>
    <mergeCell ref="I33:I36"/>
    <mergeCell ref="I45:I46"/>
    <mergeCell ref="I56:I60"/>
    <mergeCell ref="I71:I74"/>
    <mergeCell ref="I75:I78"/>
    <mergeCell ref="M20:M21"/>
    <mergeCell ref="N10:N11"/>
    <mergeCell ref="L12:L13"/>
    <mergeCell ref="L17:L19"/>
  </mergeCells>
  <printOptions/>
  <pageMargins left="0.7086614173228347" right="0.7086614173228347" top="0.7480314960629921" bottom="0.7480314960629921" header="0.31496062992125984" footer="0.31496062992125984"/>
  <pageSetup horizontalDpi="600" verticalDpi="600" orientation="landscape" paperSize="9" scale="32" r:id="rId1"/>
  <rowBreaks count="4" manualBreakCount="4">
    <brk id="26" max="255" man="1"/>
    <brk id="40" max="255" man="1"/>
    <brk id="78" max="255" man="1"/>
    <brk id="95" max="255" man="1"/>
  </rowBreaks>
</worksheet>
</file>

<file path=xl/worksheets/sheet6.xml><?xml version="1.0" encoding="utf-8"?>
<worksheet xmlns="http://schemas.openxmlformats.org/spreadsheetml/2006/main" xmlns:r="http://schemas.openxmlformats.org/officeDocument/2006/relationships">
  <dimension ref="A1:Y69"/>
  <sheetViews>
    <sheetView view="pageBreakPreview" zoomScale="55" zoomScaleNormal="70" zoomScaleSheetLayoutView="55"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2.75"/>
  <cols>
    <col min="1" max="1" width="11.00390625" style="0" customWidth="1"/>
    <col min="2" max="2" width="6.8515625" style="0" customWidth="1"/>
    <col min="3" max="3" width="30.28125" style="0" customWidth="1"/>
    <col min="4" max="4" width="33.28125" style="0" customWidth="1"/>
    <col min="5" max="5" width="20.00390625" style="0" customWidth="1"/>
    <col min="6" max="6" width="19.7109375" style="0" customWidth="1"/>
    <col min="7" max="7" width="17.00390625" style="0" customWidth="1"/>
    <col min="8" max="9" width="17.57421875" style="0" customWidth="1"/>
    <col min="10" max="10" width="32.8515625" style="0" customWidth="1"/>
    <col min="11" max="11" width="10.57421875" style="0" customWidth="1"/>
    <col min="12" max="12" width="21.57421875" style="0" customWidth="1"/>
    <col min="13" max="13" width="12.7109375" style="0" customWidth="1"/>
    <col min="14" max="16" width="18.28125" style="0" customWidth="1"/>
    <col min="17" max="17" width="23.421875" style="0" customWidth="1"/>
    <col min="18" max="18" width="9.140625" style="9" bestFit="1" customWidth="1"/>
    <col min="19" max="19" width="16.421875" style="9" bestFit="1" customWidth="1"/>
    <col min="20" max="20" width="23.7109375" style="0" customWidth="1"/>
    <col min="21" max="21" width="13.28125" style="0" customWidth="1"/>
    <col min="22" max="23" width="17.28125" style="0" customWidth="1"/>
    <col min="24" max="24" width="9.140625" style="86" customWidth="1"/>
    <col min="25" max="25" width="15.7109375" style="86" customWidth="1"/>
  </cols>
  <sheetData>
    <row r="1" spans="1:25" ht="46.5">
      <c r="A1" s="910" t="s">
        <v>2335</v>
      </c>
      <c r="B1" s="910"/>
      <c r="C1" s="910"/>
      <c r="D1" s="1263" t="s">
        <v>1303</v>
      </c>
      <c r="E1" s="1263"/>
      <c r="F1" s="1263"/>
      <c r="G1" s="1263"/>
      <c r="H1" s="1263"/>
      <c r="I1" s="1263"/>
      <c r="J1" s="1263"/>
      <c r="K1" s="1263"/>
      <c r="L1" s="1263"/>
      <c r="M1" s="1263"/>
      <c r="N1" s="1263"/>
      <c r="O1" s="1263"/>
      <c r="P1" s="1263"/>
      <c r="Q1" s="1263"/>
      <c r="R1" s="1263"/>
      <c r="S1" s="1263"/>
      <c r="T1" s="1263"/>
      <c r="U1" s="1263"/>
      <c r="V1" s="1263"/>
      <c r="W1" s="1263"/>
      <c r="X1" s="1263"/>
      <c r="Y1" s="1263"/>
    </row>
    <row r="2" spans="1:25" ht="16.5" customHeight="1">
      <c r="A2" s="883" t="s">
        <v>777</v>
      </c>
      <c r="B2" s="1256" t="s">
        <v>492</v>
      </c>
      <c r="C2" s="894" t="s">
        <v>761</v>
      </c>
      <c r="D2" s="894" t="s">
        <v>776</v>
      </c>
      <c r="E2" s="894" t="s">
        <v>762</v>
      </c>
      <c r="F2" s="894" t="s">
        <v>763</v>
      </c>
      <c r="G2" s="894" t="s">
        <v>764</v>
      </c>
      <c r="H2" s="894" t="s">
        <v>409</v>
      </c>
      <c r="I2" s="908" t="s">
        <v>2204</v>
      </c>
      <c r="J2" s="894" t="s">
        <v>500</v>
      </c>
      <c r="K2" s="894" t="s">
        <v>1116</v>
      </c>
      <c r="L2" s="880" t="s">
        <v>501</v>
      </c>
      <c r="M2" s="881"/>
      <c r="N2" s="882"/>
      <c r="O2" s="594"/>
      <c r="P2" s="594"/>
      <c r="Q2" s="880" t="s">
        <v>502</v>
      </c>
      <c r="R2" s="881"/>
      <c r="S2" s="881"/>
      <c r="T2" s="881"/>
      <c r="U2" s="881"/>
      <c r="V2" s="882"/>
      <c r="W2" s="630"/>
      <c r="X2" s="1233" t="s">
        <v>679</v>
      </c>
      <c r="Y2" s="1248" t="s">
        <v>680</v>
      </c>
    </row>
    <row r="3" spans="1:25" ht="66">
      <c r="A3" s="883"/>
      <c r="B3" s="1257"/>
      <c r="C3" s="895"/>
      <c r="D3" s="895"/>
      <c r="E3" s="895"/>
      <c r="F3" s="895"/>
      <c r="G3" s="895"/>
      <c r="H3" s="895"/>
      <c r="I3" s="909"/>
      <c r="J3" s="895"/>
      <c r="K3" s="895"/>
      <c r="L3" s="10" t="s">
        <v>503</v>
      </c>
      <c r="M3" s="40" t="s">
        <v>834</v>
      </c>
      <c r="N3" s="26" t="s">
        <v>504</v>
      </c>
      <c r="O3" s="623" t="s">
        <v>2205</v>
      </c>
      <c r="P3" s="623" t="s">
        <v>2208</v>
      </c>
      <c r="Q3" s="10" t="s">
        <v>505</v>
      </c>
      <c r="R3" s="10" t="s">
        <v>1116</v>
      </c>
      <c r="S3" s="10" t="s">
        <v>1118</v>
      </c>
      <c r="T3" s="10" t="s">
        <v>503</v>
      </c>
      <c r="U3" s="40" t="s">
        <v>836</v>
      </c>
      <c r="V3" s="26" t="s">
        <v>506</v>
      </c>
      <c r="W3" s="623" t="s">
        <v>2211</v>
      </c>
      <c r="X3" s="1234"/>
      <c r="Y3" s="1249"/>
    </row>
    <row r="4" spans="1:25" ht="49.5">
      <c r="A4" s="896" t="s">
        <v>850</v>
      </c>
      <c r="B4" s="885">
        <v>168</v>
      </c>
      <c r="C4" s="885" t="s">
        <v>206</v>
      </c>
      <c r="D4" s="885" t="s">
        <v>216</v>
      </c>
      <c r="E4" s="885" t="s">
        <v>770</v>
      </c>
      <c r="F4" s="1255" t="s">
        <v>1841</v>
      </c>
      <c r="G4" s="1255" t="s">
        <v>1842</v>
      </c>
      <c r="H4" s="1250">
        <v>4713158</v>
      </c>
      <c r="I4" s="1238"/>
      <c r="J4" s="885" t="s">
        <v>214</v>
      </c>
      <c r="K4" s="896" t="s">
        <v>1117</v>
      </c>
      <c r="L4" s="885" t="s">
        <v>1843</v>
      </c>
      <c r="M4" s="1241">
        <v>1</v>
      </c>
      <c r="N4" s="1250">
        <v>3997700.62</v>
      </c>
      <c r="O4" s="584"/>
      <c r="P4" s="584"/>
      <c r="Q4" s="281" t="s">
        <v>214</v>
      </c>
      <c r="R4" s="281" t="s">
        <v>1117</v>
      </c>
      <c r="S4" s="281" t="s">
        <v>1194</v>
      </c>
      <c r="T4" s="281"/>
      <c r="U4" s="283"/>
      <c r="V4" s="282"/>
      <c r="W4" s="584"/>
      <c r="X4" s="1253">
        <v>10</v>
      </c>
      <c r="Y4" s="1251">
        <v>392955.67</v>
      </c>
    </row>
    <row r="5" spans="1:25" ht="49.5">
      <c r="A5" s="897"/>
      <c r="B5" s="885"/>
      <c r="C5" s="885"/>
      <c r="D5" s="885"/>
      <c r="E5" s="885"/>
      <c r="F5" s="1255"/>
      <c r="G5" s="1255"/>
      <c r="H5" s="1250"/>
      <c r="I5" s="1239"/>
      <c r="J5" s="885"/>
      <c r="K5" s="897"/>
      <c r="L5" s="885"/>
      <c r="M5" s="1242"/>
      <c r="N5" s="1250"/>
      <c r="O5" s="584"/>
      <c r="P5" s="584"/>
      <c r="Q5" s="281" t="s">
        <v>209</v>
      </c>
      <c r="R5" s="281" t="s">
        <v>1119</v>
      </c>
      <c r="S5" s="281" t="s">
        <v>1124</v>
      </c>
      <c r="T5" s="281" t="s">
        <v>1896</v>
      </c>
      <c r="U5" s="283">
        <v>1</v>
      </c>
      <c r="V5" s="282">
        <v>64251.85</v>
      </c>
      <c r="W5" s="584"/>
      <c r="X5" s="931"/>
      <c r="Y5" s="932"/>
    </row>
    <row r="6" spans="1:25" ht="71.25" customHeight="1">
      <c r="A6" s="897"/>
      <c r="B6" s="885"/>
      <c r="C6" s="885"/>
      <c r="D6" s="885"/>
      <c r="E6" s="885"/>
      <c r="F6" s="1255"/>
      <c r="G6" s="1255"/>
      <c r="H6" s="1250"/>
      <c r="I6" s="1239"/>
      <c r="J6" s="885"/>
      <c r="K6" s="897"/>
      <c r="L6" s="885"/>
      <c r="M6" s="1242"/>
      <c r="N6" s="1250"/>
      <c r="O6" s="584"/>
      <c r="P6" s="584"/>
      <c r="Q6" s="281" t="s">
        <v>215</v>
      </c>
      <c r="R6" s="281" t="s">
        <v>1119</v>
      </c>
      <c r="S6" s="281" t="s">
        <v>1135</v>
      </c>
      <c r="T6" s="281"/>
      <c r="U6" s="283"/>
      <c r="V6" s="282"/>
      <c r="W6" s="584"/>
      <c r="X6" s="931"/>
      <c r="Y6" s="932"/>
    </row>
    <row r="7" spans="1:25" ht="159" customHeight="1">
      <c r="A7" s="898"/>
      <c r="B7" s="885"/>
      <c r="C7" s="885"/>
      <c r="D7" s="885"/>
      <c r="E7" s="885"/>
      <c r="F7" s="885"/>
      <c r="G7" s="885"/>
      <c r="H7" s="1250"/>
      <c r="I7" s="1240"/>
      <c r="J7" s="885"/>
      <c r="K7" s="898"/>
      <c r="L7" s="885"/>
      <c r="M7" s="1243"/>
      <c r="N7" s="1250"/>
      <c r="O7" s="584"/>
      <c r="P7" s="584"/>
      <c r="Q7" s="281" t="s">
        <v>208</v>
      </c>
      <c r="R7" s="281" t="s">
        <v>1117</v>
      </c>
      <c r="S7" s="281" t="s">
        <v>1120</v>
      </c>
      <c r="T7" s="281" t="s">
        <v>1870</v>
      </c>
      <c r="U7" s="283">
        <v>1</v>
      </c>
      <c r="V7" s="282">
        <v>418086.5</v>
      </c>
      <c r="W7" s="584"/>
      <c r="X7" s="1254"/>
      <c r="Y7" s="1252"/>
    </row>
    <row r="8" spans="1:25" ht="105" customHeight="1">
      <c r="A8" s="1235" t="s">
        <v>851</v>
      </c>
      <c r="B8" s="1261">
        <v>166</v>
      </c>
      <c r="C8" s="1258" t="s">
        <v>207</v>
      </c>
      <c r="D8" s="1264" t="s">
        <v>221</v>
      </c>
      <c r="E8" s="1261" t="s">
        <v>1167</v>
      </c>
      <c r="F8" s="1262">
        <v>40716</v>
      </c>
      <c r="G8" s="1262" t="s">
        <v>2332</v>
      </c>
      <c r="H8" s="1247">
        <v>11508671.55</v>
      </c>
      <c r="I8" s="1230"/>
      <c r="J8" s="1261" t="s">
        <v>217</v>
      </c>
      <c r="K8" s="1235" t="s">
        <v>1117</v>
      </c>
      <c r="L8" s="1261" t="s">
        <v>1175</v>
      </c>
      <c r="M8" s="1244">
        <v>1</v>
      </c>
      <c r="N8" s="1247">
        <v>9761655.21</v>
      </c>
      <c r="O8" s="741"/>
      <c r="P8" s="741"/>
      <c r="Q8" s="742" t="s">
        <v>217</v>
      </c>
      <c r="R8" s="742" t="s">
        <v>1117</v>
      </c>
      <c r="S8" s="742" t="s">
        <v>1194</v>
      </c>
      <c r="T8" s="742" t="s">
        <v>1176</v>
      </c>
      <c r="U8" s="803">
        <v>1</v>
      </c>
      <c r="V8" s="741">
        <v>462772.36</v>
      </c>
      <c r="W8" s="741"/>
      <c r="X8" s="941">
        <v>23</v>
      </c>
      <c r="Y8" s="944">
        <v>9117475.11</v>
      </c>
    </row>
    <row r="9" spans="1:25" ht="83.25" customHeight="1">
      <c r="A9" s="1236"/>
      <c r="B9" s="1261"/>
      <c r="C9" s="1259"/>
      <c r="D9" s="1265"/>
      <c r="E9" s="1261"/>
      <c r="F9" s="1262"/>
      <c r="G9" s="1262"/>
      <c r="H9" s="1247"/>
      <c r="I9" s="1231"/>
      <c r="J9" s="1261"/>
      <c r="K9" s="1236"/>
      <c r="L9" s="1261"/>
      <c r="M9" s="1245"/>
      <c r="N9" s="1247"/>
      <c r="O9" s="741"/>
      <c r="P9" s="741"/>
      <c r="Q9" s="742" t="s">
        <v>211</v>
      </c>
      <c r="R9" s="742" t="s">
        <v>1117</v>
      </c>
      <c r="S9" s="742" t="s">
        <v>1125</v>
      </c>
      <c r="T9" s="742" t="s">
        <v>1178</v>
      </c>
      <c r="U9" s="803">
        <v>1</v>
      </c>
      <c r="V9" s="741">
        <v>207999.9</v>
      </c>
      <c r="W9" s="741"/>
      <c r="X9" s="942"/>
      <c r="Y9" s="945"/>
    </row>
    <row r="10" spans="1:25" ht="69.75" customHeight="1">
      <c r="A10" s="1236"/>
      <c r="B10" s="1261"/>
      <c r="C10" s="1259"/>
      <c r="D10" s="1265"/>
      <c r="E10" s="1261"/>
      <c r="F10" s="1262"/>
      <c r="G10" s="1262"/>
      <c r="H10" s="1247"/>
      <c r="I10" s="1231"/>
      <c r="J10" s="1261"/>
      <c r="K10" s="1236"/>
      <c r="L10" s="1261"/>
      <c r="M10" s="1245"/>
      <c r="N10" s="1247"/>
      <c r="O10" s="741"/>
      <c r="P10" s="741"/>
      <c r="Q10" s="742" t="s">
        <v>219</v>
      </c>
      <c r="R10" s="742" t="s">
        <v>1117</v>
      </c>
      <c r="S10" s="742" t="s">
        <v>1125</v>
      </c>
      <c r="T10" s="742" t="s">
        <v>1177</v>
      </c>
      <c r="U10" s="803">
        <v>1</v>
      </c>
      <c r="V10" s="741">
        <v>32497.66</v>
      </c>
      <c r="W10" s="741"/>
      <c r="X10" s="942"/>
      <c r="Y10" s="945"/>
    </row>
    <row r="11" spans="1:25" ht="49.5">
      <c r="A11" s="1236"/>
      <c r="B11" s="1261"/>
      <c r="C11" s="1259"/>
      <c r="D11" s="1265"/>
      <c r="E11" s="1261"/>
      <c r="F11" s="1262"/>
      <c r="G11" s="1262"/>
      <c r="H11" s="1247"/>
      <c r="I11" s="1231"/>
      <c r="J11" s="1261"/>
      <c r="K11" s="1236"/>
      <c r="L11" s="1261"/>
      <c r="M11" s="1245"/>
      <c r="N11" s="1247"/>
      <c r="O11" s="741"/>
      <c r="P11" s="741"/>
      <c r="Q11" s="742" t="s">
        <v>212</v>
      </c>
      <c r="R11" s="742" t="s">
        <v>1117</v>
      </c>
      <c r="S11" s="742" t="s">
        <v>1194</v>
      </c>
      <c r="T11" s="742" t="s">
        <v>1161</v>
      </c>
      <c r="U11" s="803">
        <v>0</v>
      </c>
      <c r="V11" s="741">
        <v>0</v>
      </c>
      <c r="W11" s="741"/>
      <c r="X11" s="942"/>
      <c r="Y11" s="945"/>
    </row>
    <row r="12" spans="1:25" ht="122.25" customHeight="1">
      <c r="A12" s="1236"/>
      <c r="B12" s="1261"/>
      <c r="C12" s="1259"/>
      <c r="D12" s="1265"/>
      <c r="E12" s="1261"/>
      <c r="F12" s="1262"/>
      <c r="G12" s="1262"/>
      <c r="H12" s="1247"/>
      <c r="I12" s="1231"/>
      <c r="J12" s="1261"/>
      <c r="K12" s="1236"/>
      <c r="L12" s="1261"/>
      <c r="M12" s="1245"/>
      <c r="N12" s="1247"/>
      <c r="O12" s="741"/>
      <c r="P12" s="741"/>
      <c r="Q12" s="742" t="s">
        <v>218</v>
      </c>
      <c r="R12" s="742" t="s">
        <v>1119</v>
      </c>
      <c r="S12" s="742" t="s">
        <v>1135</v>
      </c>
      <c r="T12" s="742" t="s">
        <v>1317</v>
      </c>
      <c r="U12" s="803">
        <v>1</v>
      </c>
      <c r="V12" s="741">
        <v>311858.02</v>
      </c>
      <c r="W12" s="741"/>
      <c r="X12" s="942"/>
      <c r="Y12" s="945"/>
    </row>
    <row r="13" spans="1:25" ht="61.5" customHeight="1">
      <c r="A13" s="1236"/>
      <c r="B13" s="1261"/>
      <c r="C13" s="1259"/>
      <c r="D13" s="1265"/>
      <c r="E13" s="1261"/>
      <c r="F13" s="1262"/>
      <c r="G13" s="1262"/>
      <c r="H13" s="1247"/>
      <c r="I13" s="1231"/>
      <c r="J13" s="1261"/>
      <c r="K13" s="1236"/>
      <c r="L13" s="1261"/>
      <c r="M13" s="1245"/>
      <c r="N13" s="1247"/>
      <c r="O13" s="741"/>
      <c r="P13" s="741"/>
      <c r="Q13" s="742" t="s">
        <v>213</v>
      </c>
      <c r="R13" s="742" t="s">
        <v>1119</v>
      </c>
      <c r="S13" s="742" t="s">
        <v>1129</v>
      </c>
      <c r="T13" s="742" t="s">
        <v>1283</v>
      </c>
      <c r="U13" s="803">
        <v>1</v>
      </c>
      <c r="V13" s="741">
        <v>52000</v>
      </c>
      <c r="W13" s="741"/>
      <c r="X13" s="942"/>
      <c r="Y13" s="945"/>
    </row>
    <row r="14" spans="1:25" ht="48" customHeight="1">
      <c r="A14" s="1236"/>
      <c r="B14" s="1261"/>
      <c r="C14" s="1259"/>
      <c r="D14" s="1265"/>
      <c r="E14" s="1261"/>
      <c r="F14" s="1262"/>
      <c r="G14" s="1262"/>
      <c r="H14" s="1247"/>
      <c r="I14" s="1231"/>
      <c r="J14" s="1261"/>
      <c r="K14" s="1236"/>
      <c r="L14" s="1261"/>
      <c r="M14" s="1245"/>
      <c r="N14" s="1247"/>
      <c r="O14" s="741"/>
      <c r="P14" s="741"/>
      <c r="Q14" s="742" t="s">
        <v>220</v>
      </c>
      <c r="R14" s="742" t="s">
        <v>1119</v>
      </c>
      <c r="S14" s="742" t="s">
        <v>1129</v>
      </c>
      <c r="T14" s="742" t="s">
        <v>1355</v>
      </c>
      <c r="U14" s="803">
        <v>1</v>
      </c>
      <c r="V14" s="741">
        <v>84499.36</v>
      </c>
      <c r="W14" s="741"/>
      <c r="X14" s="942"/>
      <c r="Y14" s="945"/>
    </row>
    <row r="15" spans="1:25" ht="54.75" customHeight="1">
      <c r="A15" s="1237"/>
      <c r="B15" s="1261"/>
      <c r="C15" s="1260"/>
      <c r="D15" s="1266"/>
      <c r="E15" s="1261"/>
      <c r="F15" s="1261"/>
      <c r="G15" s="1261"/>
      <c r="H15" s="1247"/>
      <c r="I15" s="1232"/>
      <c r="J15" s="1261"/>
      <c r="K15" s="1237"/>
      <c r="L15" s="1261"/>
      <c r="M15" s="1246"/>
      <c r="N15" s="1247"/>
      <c r="O15" s="741"/>
      <c r="P15" s="741"/>
      <c r="Q15" s="742" t="s">
        <v>210</v>
      </c>
      <c r="R15" s="742" t="s">
        <v>1117</v>
      </c>
      <c r="S15" s="742" t="s">
        <v>1194</v>
      </c>
      <c r="T15" s="742" t="s">
        <v>1179</v>
      </c>
      <c r="U15" s="803">
        <v>1</v>
      </c>
      <c r="V15" s="741">
        <v>344500</v>
      </c>
      <c r="W15" s="741"/>
      <c r="X15" s="943"/>
      <c r="Y15" s="946"/>
    </row>
    <row r="16" spans="1:25" ht="57" customHeight="1">
      <c r="A16" s="967" t="s">
        <v>1098</v>
      </c>
      <c r="B16" s="967">
        <v>161</v>
      </c>
      <c r="C16" s="967" t="s">
        <v>1099</v>
      </c>
      <c r="D16" s="967" t="s">
        <v>1100</v>
      </c>
      <c r="E16" s="967" t="s">
        <v>1167</v>
      </c>
      <c r="F16" s="967" t="s">
        <v>152</v>
      </c>
      <c r="G16" s="967" t="s">
        <v>2325</v>
      </c>
      <c r="H16" s="967">
        <v>13751025.58</v>
      </c>
      <c r="I16" s="1081">
        <v>11027860.77</v>
      </c>
      <c r="J16" s="967" t="s">
        <v>2324</v>
      </c>
      <c r="K16" s="967" t="s">
        <v>1117</v>
      </c>
      <c r="L16" s="967" t="s">
        <v>1902</v>
      </c>
      <c r="M16" s="947">
        <v>1</v>
      </c>
      <c r="N16" s="1081">
        <v>11663619.9</v>
      </c>
      <c r="O16" s="810"/>
      <c r="P16" s="1081">
        <v>9353831.51</v>
      </c>
      <c r="Q16" s="812" t="s">
        <v>2324</v>
      </c>
      <c r="R16" s="812" t="s">
        <v>1117</v>
      </c>
      <c r="S16" s="812" t="s">
        <v>1194</v>
      </c>
      <c r="T16" s="812" t="s">
        <v>1161</v>
      </c>
      <c r="U16" s="814">
        <v>0</v>
      </c>
      <c r="V16" s="809">
        <v>0</v>
      </c>
      <c r="W16" s="809">
        <v>187396.51781573036</v>
      </c>
      <c r="X16" s="941">
        <v>20</v>
      </c>
      <c r="Y16" s="944">
        <v>7639540.65</v>
      </c>
    </row>
    <row r="17" spans="1:25" ht="57" customHeight="1">
      <c r="A17" s="968"/>
      <c r="B17" s="968"/>
      <c r="C17" s="968"/>
      <c r="D17" s="968"/>
      <c r="E17" s="968"/>
      <c r="F17" s="968"/>
      <c r="G17" s="968"/>
      <c r="H17" s="968"/>
      <c r="I17" s="1087"/>
      <c r="J17" s="968"/>
      <c r="K17" s="968"/>
      <c r="L17" s="968"/>
      <c r="M17" s="949"/>
      <c r="N17" s="1087"/>
      <c r="O17" s="811"/>
      <c r="P17" s="1087"/>
      <c r="Q17" s="812" t="s">
        <v>1101</v>
      </c>
      <c r="R17" s="812" t="s">
        <v>1117</v>
      </c>
      <c r="S17" s="812" t="s">
        <v>1194</v>
      </c>
      <c r="T17" s="812" t="s">
        <v>2002</v>
      </c>
      <c r="U17" s="814">
        <v>1</v>
      </c>
      <c r="V17" s="809">
        <v>1232455.28</v>
      </c>
      <c r="W17" s="809">
        <v>665869.3001999999</v>
      </c>
      <c r="X17" s="942"/>
      <c r="Y17" s="945"/>
    </row>
    <row r="18" spans="1:25" ht="57" customHeight="1">
      <c r="A18" s="968"/>
      <c r="B18" s="968"/>
      <c r="C18" s="968"/>
      <c r="D18" s="968"/>
      <c r="E18" s="968"/>
      <c r="F18" s="968"/>
      <c r="G18" s="968"/>
      <c r="H18" s="968"/>
      <c r="I18" s="1087"/>
      <c r="J18" s="968"/>
      <c r="K18" s="968"/>
      <c r="L18" s="968"/>
      <c r="M18" s="949"/>
      <c r="N18" s="1087"/>
      <c r="O18" s="811"/>
      <c r="P18" s="1087"/>
      <c r="Q18" s="812" t="s">
        <v>1102</v>
      </c>
      <c r="R18" s="812" t="s">
        <v>1117</v>
      </c>
      <c r="S18" s="812" t="s">
        <v>1194</v>
      </c>
      <c r="T18" s="812" t="s">
        <v>1903</v>
      </c>
      <c r="U18" s="814">
        <v>1</v>
      </c>
      <c r="V18" s="809">
        <v>146966.04</v>
      </c>
      <c r="W18" s="809">
        <v>146966.0361</v>
      </c>
      <c r="X18" s="942"/>
      <c r="Y18" s="945"/>
    </row>
    <row r="19" spans="1:25" ht="66">
      <c r="A19" s="968"/>
      <c r="B19" s="968"/>
      <c r="C19" s="968"/>
      <c r="D19" s="968"/>
      <c r="E19" s="968"/>
      <c r="F19" s="968"/>
      <c r="G19" s="968"/>
      <c r="H19" s="968"/>
      <c r="I19" s="1087"/>
      <c r="J19" s="968"/>
      <c r="K19" s="968"/>
      <c r="L19" s="968"/>
      <c r="M19" s="949"/>
      <c r="N19" s="1087"/>
      <c r="O19" s="811"/>
      <c r="P19" s="1087"/>
      <c r="Q19" s="812" t="s">
        <v>1103</v>
      </c>
      <c r="R19" s="812" t="s">
        <v>1117</v>
      </c>
      <c r="S19" s="812" t="s">
        <v>1194</v>
      </c>
      <c r="T19" s="812" t="s">
        <v>1916</v>
      </c>
      <c r="U19" s="814">
        <v>1</v>
      </c>
      <c r="V19" s="809">
        <v>21404.61</v>
      </c>
      <c r="W19" s="809">
        <v>21404.614400000002</v>
      </c>
      <c r="X19" s="942"/>
      <c r="Y19" s="945"/>
    </row>
    <row r="20" spans="1:25" ht="57" customHeight="1">
      <c r="A20" s="968"/>
      <c r="B20" s="968"/>
      <c r="C20" s="968"/>
      <c r="D20" s="968"/>
      <c r="E20" s="968"/>
      <c r="F20" s="968"/>
      <c r="G20" s="968"/>
      <c r="H20" s="968"/>
      <c r="I20" s="1087"/>
      <c r="J20" s="968"/>
      <c r="K20" s="968"/>
      <c r="L20" s="968"/>
      <c r="M20" s="949"/>
      <c r="N20" s="1087"/>
      <c r="O20" s="811"/>
      <c r="P20" s="1087"/>
      <c r="Q20" s="812" t="s">
        <v>1995</v>
      </c>
      <c r="R20" s="812" t="s">
        <v>1117</v>
      </c>
      <c r="S20" s="812" t="s">
        <v>1194</v>
      </c>
      <c r="T20" s="812" t="s">
        <v>1161</v>
      </c>
      <c r="U20" s="814">
        <v>0</v>
      </c>
      <c r="V20" s="809">
        <v>0</v>
      </c>
      <c r="W20" s="809">
        <v>174952.35660000003</v>
      </c>
      <c r="X20" s="942"/>
      <c r="Y20" s="945"/>
    </row>
    <row r="21" spans="1:25" ht="99">
      <c r="A21" s="968"/>
      <c r="B21" s="968"/>
      <c r="C21" s="968"/>
      <c r="D21" s="968"/>
      <c r="E21" s="968"/>
      <c r="F21" s="968"/>
      <c r="G21" s="968"/>
      <c r="H21" s="968"/>
      <c r="I21" s="1087"/>
      <c r="J21" s="968"/>
      <c r="K21" s="968"/>
      <c r="L21" s="968"/>
      <c r="M21" s="949"/>
      <c r="N21" s="1087"/>
      <c r="O21" s="811"/>
      <c r="P21" s="1087"/>
      <c r="Q21" s="812" t="s">
        <v>1104</v>
      </c>
      <c r="R21" s="812" t="s">
        <v>1117</v>
      </c>
      <c r="S21" s="812" t="s">
        <v>1194</v>
      </c>
      <c r="T21" s="812" t="s">
        <v>1904</v>
      </c>
      <c r="U21" s="814">
        <v>1</v>
      </c>
      <c r="V21" s="809">
        <v>23235.72</v>
      </c>
      <c r="W21" s="809">
        <v>22829.5093</v>
      </c>
      <c r="X21" s="942"/>
      <c r="Y21" s="945"/>
    </row>
    <row r="22" spans="1:25" ht="66">
      <c r="A22" s="968"/>
      <c r="B22" s="968"/>
      <c r="C22" s="968"/>
      <c r="D22" s="968"/>
      <c r="E22" s="968"/>
      <c r="F22" s="968"/>
      <c r="G22" s="968"/>
      <c r="H22" s="968"/>
      <c r="I22" s="1087"/>
      <c r="J22" s="968"/>
      <c r="K22" s="968"/>
      <c r="L22" s="968"/>
      <c r="M22" s="949"/>
      <c r="N22" s="1087"/>
      <c r="O22" s="811"/>
      <c r="P22" s="1087"/>
      <c r="Q22" s="812" t="s">
        <v>1105</v>
      </c>
      <c r="R22" s="812" t="s">
        <v>1117</v>
      </c>
      <c r="S22" s="812" t="s">
        <v>1143</v>
      </c>
      <c r="T22" s="812" t="s">
        <v>1993</v>
      </c>
      <c r="U22" s="814">
        <v>1</v>
      </c>
      <c r="V22" s="809">
        <v>19898.62</v>
      </c>
      <c r="W22" s="809">
        <v>19898.615800000003</v>
      </c>
      <c r="X22" s="942"/>
      <c r="Y22" s="945"/>
    </row>
    <row r="23" spans="1:25" ht="57" customHeight="1">
      <c r="A23" s="968"/>
      <c r="B23" s="968"/>
      <c r="C23" s="968"/>
      <c r="D23" s="968"/>
      <c r="E23" s="968"/>
      <c r="F23" s="968"/>
      <c r="G23" s="968"/>
      <c r="H23" s="968"/>
      <c r="I23" s="1087"/>
      <c r="J23" s="968"/>
      <c r="K23" s="968"/>
      <c r="L23" s="968"/>
      <c r="M23" s="949"/>
      <c r="N23" s="1087"/>
      <c r="O23" s="811"/>
      <c r="P23" s="1087"/>
      <c r="Q23" s="812" t="s">
        <v>1106</v>
      </c>
      <c r="R23" s="812" t="s">
        <v>1117</v>
      </c>
      <c r="S23" s="812" t="s">
        <v>1194</v>
      </c>
      <c r="T23" s="812" t="s">
        <v>1905</v>
      </c>
      <c r="U23" s="814">
        <v>1</v>
      </c>
      <c r="V23" s="809">
        <v>7489.55</v>
      </c>
      <c r="W23" s="811">
        <v>7489.521</v>
      </c>
      <c r="X23" s="942"/>
      <c r="Y23" s="945"/>
    </row>
    <row r="24" spans="1:25" ht="57" customHeight="1">
      <c r="A24" s="968"/>
      <c r="B24" s="968"/>
      <c r="C24" s="968"/>
      <c r="D24" s="968"/>
      <c r="E24" s="968"/>
      <c r="F24" s="968"/>
      <c r="G24" s="968"/>
      <c r="H24" s="968"/>
      <c r="I24" s="1087"/>
      <c r="J24" s="968"/>
      <c r="K24" s="968"/>
      <c r="L24" s="968"/>
      <c r="M24" s="949"/>
      <c r="N24" s="1087"/>
      <c r="O24" s="811"/>
      <c r="P24" s="1087"/>
      <c r="Q24" s="812" t="s">
        <v>1107</v>
      </c>
      <c r="R24" s="812" t="s">
        <v>1119</v>
      </c>
      <c r="S24" s="812" t="s">
        <v>1135</v>
      </c>
      <c r="T24" s="812" t="s">
        <v>2083</v>
      </c>
      <c r="U24" s="814">
        <v>1</v>
      </c>
      <c r="V24" s="809">
        <v>28536.04</v>
      </c>
      <c r="W24" s="811">
        <v>28536.04</v>
      </c>
      <c r="X24" s="942"/>
      <c r="Y24" s="945"/>
    </row>
    <row r="25" spans="1:25" ht="69" customHeight="1">
      <c r="A25" s="968"/>
      <c r="B25" s="968"/>
      <c r="C25" s="968"/>
      <c r="D25" s="968"/>
      <c r="E25" s="968"/>
      <c r="F25" s="968"/>
      <c r="G25" s="968"/>
      <c r="H25" s="968"/>
      <c r="I25" s="1087"/>
      <c r="J25" s="968"/>
      <c r="K25" s="968"/>
      <c r="L25" s="968"/>
      <c r="M25" s="949"/>
      <c r="N25" s="1087"/>
      <c r="O25" s="811"/>
      <c r="P25" s="1087"/>
      <c r="Q25" s="812" t="s">
        <v>1108</v>
      </c>
      <c r="R25" s="812" t="s">
        <v>1119</v>
      </c>
      <c r="S25" s="812" t="s">
        <v>1135</v>
      </c>
      <c r="T25" s="812" t="s">
        <v>1998</v>
      </c>
      <c r="U25" s="814">
        <v>1</v>
      </c>
      <c r="V25" s="809">
        <v>58001.86</v>
      </c>
      <c r="W25" s="811">
        <v>58001.8643</v>
      </c>
      <c r="X25" s="942"/>
      <c r="Y25" s="945"/>
    </row>
    <row r="26" spans="1:25" ht="66">
      <c r="A26" s="968"/>
      <c r="B26" s="968"/>
      <c r="C26" s="968"/>
      <c r="D26" s="968"/>
      <c r="E26" s="968"/>
      <c r="F26" s="968"/>
      <c r="G26" s="968"/>
      <c r="H26" s="968"/>
      <c r="I26" s="1087"/>
      <c r="J26" s="968"/>
      <c r="K26" s="968"/>
      <c r="L26" s="968"/>
      <c r="M26" s="949"/>
      <c r="N26" s="1087"/>
      <c r="O26" s="811"/>
      <c r="P26" s="1087"/>
      <c r="Q26" s="812" t="s">
        <v>1994</v>
      </c>
      <c r="R26" s="812" t="s">
        <v>1119</v>
      </c>
      <c r="S26" s="812" t="s">
        <v>1135</v>
      </c>
      <c r="T26" s="812" t="s">
        <v>1996</v>
      </c>
      <c r="U26" s="814">
        <v>1</v>
      </c>
      <c r="V26" s="809">
        <v>324951.01</v>
      </c>
      <c r="W26" s="811">
        <v>43456.7172</v>
      </c>
      <c r="X26" s="942"/>
      <c r="Y26" s="945"/>
    </row>
    <row r="27" spans="1:25" ht="56.25" customHeight="1">
      <c r="A27" s="968"/>
      <c r="B27" s="968"/>
      <c r="C27" s="968"/>
      <c r="D27" s="968"/>
      <c r="E27" s="968"/>
      <c r="F27" s="968"/>
      <c r="G27" s="968"/>
      <c r="H27" s="968"/>
      <c r="I27" s="1087"/>
      <c r="J27" s="968"/>
      <c r="K27" s="968"/>
      <c r="L27" s="968"/>
      <c r="M27" s="949"/>
      <c r="N27" s="1087"/>
      <c r="O27" s="818"/>
      <c r="P27" s="1087"/>
      <c r="Q27" s="812" t="s">
        <v>1109</v>
      </c>
      <c r="R27" s="812" t="s">
        <v>1119</v>
      </c>
      <c r="S27" s="819" t="s">
        <v>1135</v>
      </c>
      <c r="T27" s="812" t="s">
        <v>2084</v>
      </c>
      <c r="U27" s="814">
        <v>1</v>
      </c>
      <c r="V27" s="809">
        <v>68168.23</v>
      </c>
      <c r="W27" s="811">
        <v>6637.332</v>
      </c>
      <c r="X27" s="942"/>
      <c r="Y27" s="945"/>
    </row>
    <row r="28" spans="1:25" ht="66">
      <c r="A28" s="969"/>
      <c r="B28" s="969"/>
      <c r="C28" s="969"/>
      <c r="D28" s="969"/>
      <c r="E28" s="969"/>
      <c r="F28" s="969"/>
      <c r="G28" s="969"/>
      <c r="H28" s="969"/>
      <c r="I28" s="1116"/>
      <c r="J28" s="969"/>
      <c r="K28" s="969"/>
      <c r="L28" s="969"/>
      <c r="M28" s="948"/>
      <c r="N28" s="1116"/>
      <c r="O28" s="813"/>
      <c r="P28" s="1116"/>
      <c r="Q28" s="812" t="s">
        <v>1110</v>
      </c>
      <c r="R28" s="812" t="s">
        <v>1119</v>
      </c>
      <c r="S28" s="812" t="s">
        <v>1135</v>
      </c>
      <c r="T28" s="812" t="s">
        <v>2012</v>
      </c>
      <c r="U28" s="814">
        <v>1</v>
      </c>
      <c r="V28" s="809">
        <v>50183.48</v>
      </c>
      <c r="W28" s="813">
        <v>50183.478800000004</v>
      </c>
      <c r="X28" s="943"/>
      <c r="Y28" s="946"/>
    </row>
    <row r="29" spans="1:25" ht="87.75" customHeight="1">
      <c r="A29" s="1235" t="s">
        <v>1290</v>
      </c>
      <c r="B29" s="1235">
        <v>171</v>
      </c>
      <c r="C29" s="1235" t="s">
        <v>1289</v>
      </c>
      <c r="D29" s="1235" t="s">
        <v>1827</v>
      </c>
      <c r="E29" s="1235" t="s">
        <v>1167</v>
      </c>
      <c r="F29" s="1235" t="s">
        <v>1825</v>
      </c>
      <c r="G29" s="1235" t="s">
        <v>2328</v>
      </c>
      <c r="H29" s="1230">
        <v>6889500.7</v>
      </c>
      <c r="I29" s="1230">
        <v>6813222.5</v>
      </c>
      <c r="J29" s="1235" t="s">
        <v>2323</v>
      </c>
      <c r="K29" s="1235" t="s">
        <v>1117</v>
      </c>
      <c r="L29" s="1235" t="s">
        <v>1826</v>
      </c>
      <c r="M29" s="1244">
        <v>1</v>
      </c>
      <c r="N29" s="1230">
        <v>5818872.31</v>
      </c>
      <c r="O29" s="815">
        <v>2135919.92</v>
      </c>
      <c r="P29" s="815">
        <v>2135919.92</v>
      </c>
      <c r="Q29" s="816" t="s">
        <v>2299</v>
      </c>
      <c r="R29" s="816" t="s">
        <v>1117</v>
      </c>
      <c r="S29" s="816" t="s">
        <v>1194</v>
      </c>
      <c r="T29" s="816"/>
      <c r="U29" s="817"/>
      <c r="V29" s="815"/>
      <c r="W29" s="815"/>
      <c r="X29" s="941">
        <v>13</v>
      </c>
      <c r="Y29" s="944">
        <v>3271123.74</v>
      </c>
    </row>
    <row r="30" spans="1:25" ht="66">
      <c r="A30" s="1236"/>
      <c r="B30" s="1236"/>
      <c r="C30" s="1236"/>
      <c r="D30" s="1236"/>
      <c r="E30" s="1236"/>
      <c r="F30" s="1236"/>
      <c r="G30" s="1236"/>
      <c r="H30" s="1231"/>
      <c r="I30" s="1231"/>
      <c r="J30" s="1236"/>
      <c r="K30" s="1236"/>
      <c r="L30" s="1236"/>
      <c r="M30" s="1245"/>
      <c r="N30" s="1231"/>
      <c r="O30" s="815">
        <v>222884.85</v>
      </c>
      <c r="P30" s="815">
        <v>222884.85</v>
      </c>
      <c r="Q30" s="816" t="s">
        <v>562</v>
      </c>
      <c r="R30" s="816" t="s">
        <v>1117</v>
      </c>
      <c r="S30" s="816" t="s">
        <v>1125</v>
      </c>
      <c r="T30" s="816" t="s">
        <v>1832</v>
      </c>
      <c r="U30" s="817">
        <v>1</v>
      </c>
      <c r="V30" s="815">
        <v>34306.22</v>
      </c>
      <c r="W30" s="815">
        <v>34306.22</v>
      </c>
      <c r="X30" s="942"/>
      <c r="Y30" s="945"/>
    </row>
    <row r="31" spans="1:25" ht="66">
      <c r="A31" s="1236"/>
      <c r="B31" s="1236"/>
      <c r="C31" s="1236"/>
      <c r="D31" s="1236"/>
      <c r="E31" s="1236"/>
      <c r="F31" s="1236"/>
      <c r="G31" s="1236"/>
      <c r="H31" s="1231"/>
      <c r="I31" s="1231"/>
      <c r="J31" s="1236"/>
      <c r="K31" s="1236"/>
      <c r="L31" s="1236"/>
      <c r="M31" s="1245"/>
      <c r="N31" s="1231"/>
      <c r="O31" s="815">
        <v>293497.59</v>
      </c>
      <c r="P31" s="815">
        <v>293497.59</v>
      </c>
      <c r="Q31" s="816" t="s">
        <v>1291</v>
      </c>
      <c r="R31" s="816" t="s">
        <v>1117</v>
      </c>
      <c r="S31" s="816" t="s">
        <v>1131</v>
      </c>
      <c r="T31" s="816" t="s">
        <v>1831</v>
      </c>
      <c r="U31" s="817">
        <v>1</v>
      </c>
      <c r="V31" s="815">
        <v>45174.86</v>
      </c>
      <c r="W31" s="815">
        <v>45174.86</v>
      </c>
      <c r="X31" s="942"/>
      <c r="Y31" s="945"/>
    </row>
    <row r="32" spans="1:25" ht="49.5">
      <c r="A32" s="1236"/>
      <c r="B32" s="1236"/>
      <c r="C32" s="1236"/>
      <c r="D32" s="1236"/>
      <c r="E32" s="1236"/>
      <c r="F32" s="1236"/>
      <c r="G32" s="1236"/>
      <c r="H32" s="1231"/>
      <c r="I32" s="1231"/>
      <c r="J32" s="1236"/>
      <c r="K32" s="1236"/>
      <c r="L32" s="1236"/>
      <c r="M32" s="1245"/>
      <c r="N32" s="1231"/>
      <c r="O32" s="815">
        <v>171550.93</v>
      </c>
      <c r="P32" s="815">
        <v>171550.93</v>
      </c>
      <c r="Q32" s="816" t="s">
        <v>1292</v>
      </c>
      <c r="R32" s="816" t="s">
        <v>1119</v>
      </c>
      <c r="S32" s="816" t="s">
        <v>1135</v>
      </c>
      <c r="T32" s="816"/>
      <c r="U32" s="817"/>
      <c r="V32" s="815"/>
      <c r="W32" s="815"/>
      <c r="X32" s="942"/>
      <c r="Y32" s="945"/>
    </row>
    <row r="33" spans="1:25" ht="49.5">
      <c r="A33" s="1236"/>
      <c r="B33" s="1236"/>
      <c r="C33" s="1236"/>
      <c r="D33" s="1236"/>
      <c r="E33" s="1236"/>
      <c r="F33" s="1236"/>
      <c r="G33" s="1236"/>
      <c r="H33" s="1231"/>
      <c r="I33" s="1231"/>
      <c r="J33" s="1236"/>
      <c r="K33" s="1236"/>
      <c r="L33" s="1236"/>
      <c r="M33" s="1245"/>
      <c r="N33" s="1231"/>
      <c r="O33" s="815">
        <v>403075.15</v>
      </c>
      <c r="P33" s="815">
        <v>374499.54</v>
      </c>
      <c r="Q33" s="816" t="s">
        <v>1293</v>
      </c>
      <c r="R33" s="816" t="s">
        <v>1117</v>
      </c>
      <c r="S33" s="816" t="s">
        <v>1194</v>
      </c>
      <c r="T33" s="816" t="s">
        <v>1161</v>
      </c>
      <c r="U33" s="817">
        <v>0</v>
      </c>
      <c r="V33" s="815">
        <v>0</v>
      </c>
      <c r="W33" s="815"/>
      <c r="X33" s="942"/>
      <c r="Y33" s="945"/>
    </row>
    <row r="34" spans="1:25" ht="53.25" customHeight="1">
      <c r="A34" s="1236"/>
      <c r="B34" s="1236"/>
      <c r="C34" s="1236"/>
      <c r="D34" s="1236"/>
      <c r="E34" s="1236"/>
      <c r="F34" s="1236"/>
      <c r="G34" s="1236"/>
      <c r="H34" s="1231"/>
      <c r="I34" s="1231"/>
      <c r="J34" s="1236"/>
      <c r="K34" s="1236"/>
      <c r="L34" s="1236"/>
      <c r="M34" s="1245"/>
      <c r="N34" s="1231"/>
      <c r="O34" s="815">
        <v>169004.46</v>
      </c>
      <c r="P34" s="815">
        <v>169004.46</v>
      </c>
      <c r="Q34" s="816" t="s">
        <v>1294</v>
      </c>
      <c r="R34" s="816" t="s">
        <v>1119</v>
      </c>
      <c r="S34" s="816" t="s">
        <v>1124</v>
      </c>
      <c r="T34" s="816" t="s">
        <v>1845</v>
      </c>
      <c r="U34" s="817">
        <v>1</v>
      </c>
      <c r="V34" s="815">
        <v>26013</v>
      </c>
      <c r="W34" s="815">
        <v>26013</v>
      </c>
      <c r="X34" s="942"/>
      <c r="Y34" s="945"/>
    </row>
    <row r="35" spans="1:25" ht="49.5">
      <c r="A35" s="1236"/>
      <c r="B35" s="1236"/>
      <c r="C35" s="1236"/>
      <c r="D35" s="1236"/>
      <c r="E35" s="1236"/>
      <c r="F35" s="1236"/>
      <c r="G35" s="1236"/>
      <c r="H35" s="1231"/>
      <c r="I35" s="1231"/>
      <c r="J35" s="1236"/>
      <c r="K35" s="1236"/>
      <c r="L35" s="1236"/>
      <c r="M35" s="1245"/>
      <c r="N35" s="1231"/>
      <c r="O35" s="815">
        <v>270855.62</v>
      </c>
      <c r="P35" s="815">
        <v>270885.62</v>
      </c>
      <c r="Q35" s="816" t="s">
        <v>332</v>
      </c>
      <c r="R35" s="816" t="s">
        <v>1119</v>
      </c>
      <c r="S35" s="816" t="s">
        <v>1123</v>
      </c>
      <c r="T35" s="816" t="s">
        <v>1847</v>
      </c>
      <c r="U35" s="817">
        <v>1</v>
      </c>
      <c r="V35" s="815">
        <v>41689.83</v>
      </c>
      <c r="W35" s="815">
        <v>41689.83</v>
      </c>
      <c r="X35" s="942"/>
      <c r="Y35" s="945"/>
    </row>
    <row r="36" spans="1:25" ht="66">
      <c r="A36" s="1236"/>
      <c r="B36" s="1236"/>
      <c r="C36" s="1236"/>
      <c r="D36" s="1236"/>
      <c r="E36" s="1236"/>
      <c r="F36" s="1236"/>
      <c r="G36" s="1236"/>
      <c r="H36" s="1231"/>
      <c r="I36" s="1231"/>
      <c r="J36" s="1236"/>
      <c r="K36" s="1236"/>
      <c r="L36" s="1236"/>
      <c r="M36" s="1245"/>
      <c r="N36" s="1231"/>
      <c r="O36" s="815">
        <v>319829.75</v>
      </c>
      <c r="P36" s="815">
        <v>319829.75</v>
      </c>
      <c r="Q36" s="816" t="s">
        <v>1295</v>
      </c>
      <c r="R36" s="816" t="s">
        <v>1119</v>
      </c>
      <c r="S36" s="816" t="s">
        <v>1123</v>
      </c>
      <c r="T36" s="816" t="s">
        <v>1846</v>
      </c>
      <c r="U36" s="817">
        <v>1</v>
      </c>
      <c r="V36" s="815">
        <v>49227.88</v>
      </c>
      <c r="W36" s="815">
        <v>49227.88</v>
      </c>
      <c r="X36" s="942"/>
      <c r="Y36" s="945"/>
    </row>
    <row r="37" spans="1:25" ht="85.5" customHeight="1">
      <c r="A37" s="1236"/>
      <c r="B37" s="1236"/>
      <c r="C37" s="1236"/>
      <c r="D37" s="1236"/>
      <c r="E37" s="1236"/>
      <c r="F37" s="1236"/>
      <c r="G37" s="1236"/>
      <c r="H37" s="1231"/>
      <c r="I37" s="1231"/>
      <c r="J37" s="1236"/>
      <c r="K37" s="1236"/>
      <c r="L37" s="1236"/>
      <c r="M37" s="1245"/>
      <c r="N37" s="1231"/>
      <c r="O37" s="815">
        <v>663146.14</v>
      </c>
      <c r="P37" s="815">
        <v>663146.14</v>
      </c>
      <c r="Q37" s="816" t="s">
        <v>1296</v>
      </c>
      <c r="R37" s="816" t="s">
        <v>1119</v>
      </c>
      <c r="S37" s="816" t="s">
        <v>1123</v>
      </c>
      <c r="T37" s="816" t="s">
        <v>1883</v>
      </c>
      <c r="U37" s="817">
        <v>1</v>
      </c>
      <c r="V37" s="815">
        <v>102070.8</v>
      </c>
      <c r="W37" s="815">
        <v>102070.8</v>
      </c>
      <c r="X37" s="942"/>
      <c r="Y37" s="945"/>
    </row>
    <row r="38" spans="1:25" ht="49.5">
      <c r="A38" s="1236"/>
      <c r="B38" s="1236"/>
      <c r="C38" s="1236"/>
      <c r="D38" s="1236"/>
      <c r="E38" s="1236"/>
      <c r="F38" s="1236"/>
      <c r="G38" s="1236"/>
      <c r="H38" s="1231"/>
      <c r="I38" s="1231"/>
      <c r="J38" s="1236"/>
      <c r="K38" s="1236"/>
      <c r="L38" s="1236"/>
      <c r="M38" s="1245"/>
      <c r="N38" s="1231"/>
      <c r="O38" s="815">
        <v>311479.34</v>
      </c>
      <c r="P38" s="815">
        <v>275630.37</v>
      </c>
      <c r="Q38" s="816" t="s">
        <v>1297</v>
      </c>
      <c r="R38" s="816" t="s">
        <v>1119</v>
      </c>
      <c r="S38" s="816" t="s">
        <v>1133</v>
      </c>
      <c r="T38" s="816" t="s">
        <v>1914</v>
      </c>
      <c r="U38" s="817">
        <v>1</v>
      </c>
      <c r="V38" s="815">
        <v>47942.59</v>
      </c>
      <c r="W38" s="815">
        <v>42424.76</v>
      </c>
      <c r="X38" s="942"/>
      <c r="Y38" s="945"/>
    </row>
    <row r="39" spans="1:25" ht="33">
      <c r="A39" s="1236"/>
      <c r="B39" s="1236"/>
      <c r="C39" s="1236"/>
      <c r="D39" s="1236"/>
      <c r="E39" s="1236"/>
      <c r="F39" s="1236"/>
      <c r="G39" s="1236"/>
      <c r="H39" s="1231"/>
      <c r="I39" s="1231"/>
      <c r="J39" s="1236"/>
      <c r="K39" s="1236"/>
      <c r="L39" s="1236"/>
      <c r="M39" s="1245"/>
      <c r="N39" s="1231"/>
      <c r="O39" s="815">
        <v>309981.31</v>
      </c>
      <c r="P39" s="815">
        <v>309981.31</v>
      </c>
      <c r="Q39" s="816" t="s">
        <v>1298</v>
      </c>
      <c r="R39" s="816" t="s">
        <v>1119</v>
      </c>
      <c r="S39" s="816" t="s">
        <v>1129</v>
      </c>
      <c r="T39" s="816" t="s">
        <v>1898</v>
      </c>
      <c r="U39" s="817">
        <v>1</v>
      </c>
      <c r="V39" s="815">
        <v>47712.02</v>
      </c>
      <c r="W39" s="815">
        <v>47712.02</v>
      </c>
      <c r="X39" s="942"/>
      <c r="Y39" s="945"/>
    </row>
    <row r="40" spans="1:25" ht="49.5">
      <c r="A40" s="1237"/>
      <c r="B40" s="1237"/>
      <c r="C40" s="1237"/>
      <c r="D40" s="1237"/>
      <c r="E40" s="1237"/>
      <c r="F40" s="1237"/>
      <c r="G40" s="1237"/>
      <c r="H40" s="1232"/>
      <c r="I40" s="1232"/>
      <c r="J40" s="1237"/>
      <c r="K40" s="1237"/>
      <c r="L40" s="1237"/>
      <c r="M40" s="1246"/>
      <c r="N40" s="1232"/>
      <c r="O40" s="815">
        <v>547647.25</v>
      </c>
      <c r="P40" s="815">
        <v>547647.25</v>
      </c>
      <c r="Q40" s="816" t="s">
        <v>1299</v>
      </c>
      <c r="R40" s="816" t="s">
        <v>1119</v>
      </c>
      <c r="S40" s="816" t="s">
        <v>1124</v>
      </c>
      <c r="T40" s="816" t="s">
        <v>1899</v>
      </c>
      <c r="U40" s="817">
        <v>1</v>
      </c>
      <c r="V40" s="815">
        <v>84293.32</v>
      </c>
      <c r="W40" s="815">
        <v>84293.32</v>
      </c>
      <c r="X40" s="943"/>
      <c r="Y40" s="946"/>
    </row>
    <row r="42" spans="13:25" ht="92.25" customHeight="1" thickBot="1">
      <c r="M42" s="8"/>
      <c r="N42" s="27"/>
      <c r="O42" s="27"/>
      <c r="P42" s="27"/>
      <c r="Q42" s="32"/>
      <c r="R42" s="115"/>
      <c r="S42" s="115"/>
      <c r="U42" s="44"/>
      <c r="V42" s="27"/>
      <c r="W42" s="27"/>
      <c r="X42" s="55" t="s">
        <v>844</v>
      </c>
      <c r="Y42" s="83"/>
    </row>
    <row r="43" spans="1:25" ht="87.75" customHeight="1" thickBot="1">
      <c r="A43" s="891" t="s">
        <v>1311</v>
      </c>
      <c r="B43" s="891"/>
      <c r="C43" s="181" t="s">
        <v>1309</v>
      </c>
      <c r="D43" s="179" t="s">
        <v>1307</v>
      </c>
      <c r="E43" s="180" t="s">
        <v>1308</v>
      </c>
      <c r="F43" s="892" t="s">
        <v>1310</v>
      </c>
      <c r="G43" s="893"/>
      <c r="H43" s="228" t="s">
        <v>1799</v>
      </c>
      <c r="I43" s="622"/>
      <c r="J43" s="178"/>
      <c r="L43" s="12" t="s">
        <v>838</v>
      </c>
      <c r="M43" s="43">
        <f>SUM(M4:M40)</f>
        <v>4</v>
      </c>
      <c r="N43" s="13">
        <f>SUM(N4:N40)</f>
        <v>31241848.040000003</v>
      </c>
      <c r="O43" s="629"/>
      <c r="P43" s="629"/>
      <c r="Q43" s="33"/>
      <c r="R43" s="116"/>
      <c r="S43" s="116"/>
      <c r="T43" s="12" t="s">
        <v>837</v>
      </c>
      <c r="U43" s="43">
        <f>SUM(U4:U40)</f>
        <v>29</v>
      </c>
      <c r="V43" s="13">
        <f>SUM(V4:V40)</f>
        <v>4438186.609999999</v>
      </c>
      <c r="W43" s="13"/>
      <c r="X43" s="46">
        <f>SUM(X4:X40)</f>
        <v>66</v>
      </c>
      <c r="Y43" s="38">
        <f>SUM(Y4:Y40)</f>
        <v>20421095.17</v>
      </c>
    </row>
    <row r="45" spans="20:21" ht="16.5" hidden="1">
      <c r="T45" s="119" t="s">
        <v>1149</v>
      </c>
      <c r="U45" s="120" t="s">
        <v>1150</v>
      </c>
    </row>
    <row r="46" spans="19:21" ht="18.75" hidden="1">
      <c r="S46" s="121" t="s">
        <v>1138</v>
      </c>
      <c r="T46" s="122">
        <f>SUMIF($S$4:$S$28,"Mehedinti",$V$4:$V$28)</f>
        <v>0</v>
      </c>
      <c r="U46" s="123">
        <f>T46*100/13</f>
        <v>0</v>
      </c>
    </row>
    <row r="47" spans="19:21" ht="18.75" hidden="1">
      <c r="S47" s="121" t="s">
        <v>1125</v>
      </c>
      <c r="T47" s="122">
        <f>SUMIF($S$4:$S$28,"Dolj",$V$4:$V$28)</f>
        <v>240497.56</v>
      </c>
      <c r="U47" s="123">
        <f>T47*100/13</f>
        <v>1849981.2307692308</v>
      </c>
    </row>
    <row r="48" spans="19:21" ht="18.75" hidden="1">
      <c r="S48" s="121" t="s">
        <v>1131</v>
      </c>
      <c r="T48" s="122">
        <f>SUMIF($S$4:$S$28,"Olt",$V$4:$V$28)</f>
        <v>0</v>
      </c>
      <c r="U48" s="123">
        <f aca="true" t="shared" si="0" ref="U48:U68">T48*100/13</f>
        <v>0</v>
      </c>
    </row>
    <row r="49" spans="19:21" ht="18.75" hidden="1">
      <c r="S49" s="121" t="s">
        <v>1132</v>
      </c>
      <c r="T49" s="122">
        <f>SUMIF($S$4:$S$28,"Teleorman",$V$4:$V$28)</f>
        <v>0</v>
      </c>
      <c r="U49" s="123">
        <f t="shared" si="0"/>
        <v>0</v>
      </c>
    </row>
    <row r="50" spans="19:21" ht="18.75" hidden="1">
      <c r="S50" s="121" t="s">
        <v>1122</v>
      </c>
      <c r="T50" s="122">
        <f>SUMIF($S$4:$S$28,"Giurgiu",$V$4:$V$28)</f>
        <v>0</v>
      </c>
      <c r="U50" s="123">
        <f t="shared" si="0"/>
        <v>0</v>
      </c>
    </row>
    <row r="51" spans="19:21" ht="18.75" hidden="1">
      <c r="S51" s="121" t="s">
        <v>1120</v>
      </c>
      <c r="T51" s="122">
        <f>SUMIF($S$4:$S$28,"Calarasi",$V$4:$V$28)</f>
        <v>418086.5</v>
      </c>
      <c r="U51" s="123">
        <f t="shared" si="0"/>
        <v>3216050</v>
      </c>
    </row>
    <row r="52" spans="19:21" ht="18.75" hidden="1">
      <c r="S52" s="121" t="s">
        <v>1121</v>
      </c>
      <c r="T52" s="122">
        <f>SUMIF($S$4:$S$28,"Constanta",$V$4:$V$28)</f>
        <v>0</v>
      </c>
      <c r="U52" s="123">
        <f t="shared" si="0"/>
        <v>0</v>
      </c>
    </row>
    <row r="53" spans="19:21" ht="18.75" hidden="1">
      <c r="S53" s="121" t="s">
        <v>1128</v>
      </c>
      <c r="T53" s="122">
        <f>SUMIF($S$4:$S$28,"Dobrich",$V$4:$V$28)</f>
        <v>0</v>
      </c>
      <c r="U53" s="123">
        <f t="shared" si="0"/>
        <v>0</v>
      </c>
    </row>
    <row r="54" spans="19:21" ht="18.75" hidden="1">
      <c r="S54" s="121" t="s">
        <v>1130</v>
      </c>
      <c r="T54" s="122">
        <f>SUMIF($S$4:$S$28,"Silistra",$V$4:$V$28)</f>
        <v>0</v>
      </c>
      <c r="U54" s="123">
        <f t="shared" si="0"/>
        <v>0</v>
      </c>
    </row>
    <row r="55" spans="19:21" ht="18.75" hidden="1">
      <c r="S55" s="121" t="s">
        <v>1141</v>
      </c>
      <c r="T55" s="122">
        <f>SUMIF($S$4:$S$28,"Razgrad",$V$4:$V$28)</f>
        <v>0</v>
      </c>
      <c r="U55" s="123">
        <f t="shared" si="0"/>
        <v>0</v>
      </c>
    </row>
    <row r="56" spans="19:21" ht="18.75" hidden="1">
      <c r="S56" s="121" t="s">
        <v>1123</v>
      </c>
      <c r="T56" s="122">
        <f>SUMIF($S$4:$S$28,"Ruse",$V$4:$V$28)</f>
        <v>0</v>
      </c>
      <c r="U56" s="123">
        <f t="shared" si="0"/>
        <v>0</v>
      </c>
    </row>
    <row r="57" spans="19:21" ht="18.75" hidden="1">
      <c r="S57" s="121" t="s">
        <v>1129</v>
      </c>
      <c r="T57" s="122">
        <f>SUMIF($S$4:$S$28,"Veliko Tarnovo",$V$4:$V$28)</f>
        <v>136499.36</v>
      </c>
      <c r="U57" s="123">
        <f t="shared" si="0"/>
        <v>1049995.0769230768</v>
      </c>
    </row>
    <row r="58" spans="19:21" ht="18.75" hidden="1">
      <c r="S58" s="121" t="s">
        <v>1124</v>
      </c>
      <c r="T58" s="122">
        <f>SUMIF($S$4:$S$28,"Pleven",$V$4:$V$28)</f>
        <v>64251.85</v>
      </c>
      <c r="U58" s="123">
        <f t="shared" si="0"/>
        <v>494245</v>
      </c>
    </row>
    <row r="59" spans="19:21" ht="18.75" hidden="1">
      <c r="S59" s="121" t="s">
        <v>1133</v>
      </c>
      <c r="T59" s="122">
        <f>SUMIF($S$4:$S$28,"Vratsa",$V$4:$V$28)</f>
        <v>0</v>
      </c>
      <c r="U59" s="123">
        <f t="shared" si="0"/>
        <v>0</v>
      </c>
    </row>
    <row r="60" spans="19:21" ht="18.75" hidden="1">
      <c r="S60" s="121" t="s">
        <v>1126</v>
      </c>
      <c r="T60" s="122">
        <f>SUMIF($S$4:$S$28,"Montana",$V$4:$V$28)</f>
        <v>0</v>
      </c>
      <c r="U60" s="123">
        <f t="shared" si="0"/>
        <v>0</v>
      </c>
    </row>
    <row r="61" spans="19:21" ht="18.75" hidden="1">
      <c r="S61" s="121" t="s">
        <v>1127</v>
      </c>
      <c r="T61" s="122">
        <f>SUMIF($S$4:$S$28,"Vidin",$V$4:$V$28)</f>
        <v>0</v>
      </c>
      <c r="U61" s="123">
        <f t="shared" si="0"/>
        <v>0</v>
      </c>
    </row>
    <row r="62" spans="19:21" ht="18.75" hidden="1">
      <c r="S62" s="121" t="s">
        <v>1135</v>
      </c>
      <c r="T62" s="122">
        <f>SUMIF($S$4:$S$28,"Sofia",$V$4:$V$28)</f>
        <v>841698.6399999999</v>
      </c>
      <c r="U62" s="123">
        <f t="shared" si="0"/>
        <v>6474604.923076922</v>
      </c>
    </row>
    <row r="63" spans="19:21" ht="18.75" hidden="1">
      <c r="S63" s="121" t="s">
        <v>1134</v>
      </c>
      <c r="T63" s="122">
        <f>SUMIF($S$4:$S$28,"Bucuresti",$V$4:$V$28)</f>
        <v>0</v>
      </c>
      <c r="U63" s="123">
        <f t="shared" si="0"/>
        <v>0</v>
      </c>
    </row>
    <row r="64" spans="19:21" ht="18.75" hidden="1">
      <c r="S64" s="121" t="s">
        <v>1136</v>
      </c>
      <c r="T64" s="122">
        <f>SUMIF($S$4:$S$28,"Varna",$V$4:$V$28)</f>
        <v>0</v>
      </c>
      <c r="U64" s="123">
        <f t="shared" si="0"/>
        <v>0</v>
      </c>
    </row>
    <row r="65" spans="19:21" ht="18.75" hidden="1">
      <c r="S65" s="121" t="s">
        <v>1143</v>
      </c>
      <c r="T65" s="122">
        <f>SUMIF($S$4:$S$28,"Arges",$V$4:$V$28)</f>
        <v>19898.62</v>
      </c>
      <c r="U65" s="123">
        <f t="shared" si="0"/>
        <v>153066.3076923077</v>
      </c>
    </row>
    <row r="66" spans="19:21" ht="18.75" hidden="1">
      <c r="S66" s="121" t="s">
        <v>1147</v>
      </c>
      <c r="T66" s="122">
        <f>SUMIF($S$4:$S$28,"Tulcea",$V$4:$V$28)</f>
        <v>0</v>
      </c>
      <c r="U66" s="123">
        <f t="shared" si="0"/>
        <v>0</v>
      </c>
    </row>
    <row r="67" spans="19:21" ht="18.75" hidden="1">
      <c r="S67" s="121" t="s">
        <v>1148</v>
      </c>
      <c r="T67" s="122">
        <f>SUMIF($S$4:$S$28,"Burgas",$V$4:$V$28)</f>
        <v>0</v>
      </c>
      <c r="U67" s="123">
        <f t="shared" si="0"/>
        <v>0</v>
      </c>
    </row>
    <row r="68" spans="19:21" ht="18.75" hidden="1">
      <c r="S68" s="121" t="s">
        <v>1137</v>
      </c>
      <c r="T68" s="122">
        <f>SUMIF($S$4:$S$28,"Ilfov",$V$4:$V$28)</f>
        <v>0</v>
      </c>
      <c r="U68" s="123">
        <f t="shared" si="0"/>
        <v>0</v>
      </c>
    </row>
    <row r="69" spans="20:21" ht="16.5" hidden="1">
      <c r="T69" s="27">
        <f>SUM(T46:T68)</f>
        <v>1720932.53</v>
      </c>
      <c r="U69" s="27">
        <f>SUM(U46:U68)</f>
        <v>13237942.538461538</v>
      </c>
    </row>
    <row r="70" ht="16.5" hidden="1"/>
  </sheetData>
  <sheetProtection/>
  <autoFilter ref="L3:V40"/>
  <mergeCells count="84">
    <mergeCell ref="F29:F40"/>
    <mergeCell ref="D8:D15"/>
    <mergeCell ref="M29:M40"/>
    <mergeCell ref="D29:D40"/>
    <mergeCell ref="A1:C1"/>
    <mergeCell ref="A43:B43"/>
    <mergeCell ref="F43:G43"/>
    <mergeCell ref="B4:B7"/>
    <mergeCell ref="D4:D7"/>
    <mergeCell ref="H4:H7"/>
    <mergeCell ref="N29:N40"/>
    <mergeCell ref="A29:A40"/>
    <mergeCell ref="B29:B40"/>
    <mergeCell ref="C29:C40"/>
    <mergeCell ref="E29:E40"/>
    <mergeCell ref="G8:G15"/>
    <mergeCell ref="E8:E15"/>
    <mergeCell ref="A8:A15"/>
    <mergeCell ref="L8:L15"/>
    <mergeCell ref="J8:J15"/>
    <mergeCell ref="X29:X40"/>
    <mergeCell ref="Y29:Y40"/>
    <mergeCell ref="D1:Y1"/>
    <mergeCell ref="G29:G40"/>
    <mergeCell ref="H29:H40"/>
    <mergeCell ref="J29:J40"/>
    <mergeCell ref="K29:K40"/>
    <mergeCell ref="L29:L40"/>
    <mergeCell ref="J4:J7"/>
    <mergeCell ref="G4:G7"/>
    <mergeCell ref="F4:F7"/>
    <mergeCell ref="X8:X15"/>
    <mergeCell ref="A2:A3"/>
    <mergeCell ref="A4:A7"/>
    <mergeCell ref="B2:B3"/>
    <mergeCell ref="C4:C7"/>
    <mergeCell ref="C8:C15"/>
    <mergeCell ref="C2:C3"/>
    <mergeCell ref="B8:B15"/>
    <mergeCell ref="F8:F15"/>
    <mergeCell ref="M8:M15"/>
    <mergeCell ref="H8:H15"/>
    <mergeCell ref="Y2:Y3"/>
    <mergeCell ref="N4:N7"/>
    <mergeCell ref="N8:N15"/>
    <mergeCell ref="Y4:Y7"/>
    <mergeCell ref="Y8:Y15"/>
    <mergeCell ref="X4:X7"/>
    <mergeCell ref="E4:E7"/>
    <mergeCell ref="I4:I7"/>
    <mergeCell ref="M4:M7"/>
    <mergeCell ref="K2:K3"/>
    <mergeCell ref="K4:K7"/>
    <mergeCell ref="J2:J3"/>
    <mergeCell ref="L4:L7"/>
    <mergeCell ref="L2:N2"/>
    <mergeCell ref="F2:F3"/>
    <mergeCell ref="G2:G3"/>
    <mergeCell ref="A16:A28"/>
    <mergeCell ref="B16:B28"/>
    <mergeCell ref="C16:C28"/>
    <mergeCell ref="D16:D28"/>
    <mergeCell ref="E16:E28"/>
    <mergeCell ref="F16:F28"/>
    <mergeCell ref="Y16:Y28"/>
    <mergeCell ref="G16:G28"/>
    <mergeCell ref="H16:H28"/>
    <mergeCell ref="J16:J28"/>
    <mergeCell ref="L16:L28"/>
    <mergeCell ref="K8:K15"/>
    <mergeCell ref="I8:I15"/>
    <mergeCell ref="N16:N28"/>
    <mergeCell ref="P16:P28"/>
    <mergeCell ref="M16:M28"/>
    <mergeCell ref="I16:I28"/>
    <mergeCell ref="K16:K28"/>
    <mergeCell ref="D2:D3"/>
    <mergeCell ref="I29:I40"/>
    <mergeCell ref="X16:X28"/>
    <mergeCell ref="I2:I3"/>
    <mergeCell ref="Q2:V2"/>
    <mergeCell ref="X2:X3"/>
    <mergeCell ref="H2:H3"/>
    <mergeCell ref="E2:E3"/>
  </mergeCells>
  <printOptions/>
  <pageMargins left="0.7086614173228347" right="0.7086614173228347" top="0.7480314960629921" bottom="0.7480314960629921" header="0.31496062992125984" footer="0.31496062992125984"/>
  <pageSetup horizontalDpi="600" verticalDpi="600" orientation="landscape" paperSize="9" scale="32" r:id="rId1"/>
  <rowBreaks count="2" manualBreakCount="2">
    <brk id="15" max="20" man="1"/>
    <brk id="40" max="20" man="1"/>
  </rowBreaks>
</worksheet>
</file>

<file path=xl/worksheets/sheet7.xml><?xml version="1.0" encoding="utf-8"?>
<worksheet xmlns="http://schemas.openxmlformats.org/spreadsheetml/2006/main" xmlns:r="http://schemas.openxmlformats.org/officeDocument/2006/relationships">
  <dimension ref="A1:Z170"/>
  <sheetViews>
    <sheetView view="pageBreakPreview" zoomScale="60" zoomScaleNormal="60"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2.75"/>
  <cols>
    <col min="1" max="1" width="13.421875" style="0" customWidth="1"/>
    <col min="2" max="2" width="7.28125" style="44" customWidth="1"/>
    <col min="3" max="3" width="39.28125" style="0" customWidth="1"/>
    <col min="4" max="4" width="66.140625" style="0" customWidth="1"/>
    <col min="5" max="5" width="18.140625" style="1" customWidth="1"/>
    <col min="6" max="6" width="14.28125" style="0" customWidth="1"/>
    <col min="7" max="7" width="13.28125" style="0" customWidth="1"/>
    <col min="8" max="9" width="17.7109375" style="360" customWidth="1"/>
    <col min="10" max="10" width="26.00390625" style="0" customWidth="1"/>
    <col min="11" max="11" width="10.28125" style="0" customWidth="1"/>
    <col min="12" max="12" width="19.8515625" style="0" customWidth="1"/>
    <col min="13" max="13" width="12.8515625" style="8" customWidth="1"/>
    <col min="14" max="14" width="27.00390625" style="27" bestFit="1" customWidth="1"/>
    <col min="15" max="16" width="27.00390625" style="27" customWidth="1"/>
    <col min="17" max="17" width="21.7109375" style="32" customWidth="1"/>
    <col min="18" max="18" width="9.140625" style="115" bestFit="1" customWidth="1"/>
    <col min="19" max="19" width="16.421875" style="115" bestFit="1" customWidth="1"/>
    <col min="20" max="20" width="26.140625" style="0" customWidth="1"/>
    <col min="21" max="21" width="12.8515625" style="44" customWidth="1"/>
    <col min="22" max="24" width="16.57421875" style="27" customWidth="1"/>
    <col min="25" max="25" width="13.8515625" style="77" customWidth="1"/>
    <col min="26" max="26" width="18.7109375" style="78" customWidth="1"/>
  </cols>
  <sheetData>
    <row r="1" spans="1:26" ht="46.5">
      <c r="A1" s="910" t="s">
        <v>2335</v>
      </c>
      <c r="B1" s="910"/>
      <c r="C1" s="910"/>
      <c r="D1" s="1263" t="s">
        <v>1304</v>
      </c>
      <c r="E1" s="1263"/>
      <c r="F1" s="1263"/>
      <c r="G1" s="1263"/>
      <c r="H1" s="1263"/>
      <c r="I1" s="1263"/>
      <c r="J1" s="1263"/>
      <c r="K1" s="1263"/>
      <c r="L1" s="1263"/>
      <c r="M1" s="1263"/>
      <c r="N1" s="1263"/>
      <c r="O1" s="1263"/>
      <c r="P1" s="1263"/>
      <c r="Q1" s="1263"/>
      <c r="R1" s="1263"/>
      <c r="S1" s="1263"/>
      <c r="T1" s="1263"/>
      <c r="U1" s="1263"/>
      <c r="V1" s="1263"/>
      <c r="W1" s="1263"/>
      <c r="X1" s="1263"/>
      <c r="Y1" s="1263"/>
      <c r="Z1" s="1263"/>
    </row>
    <row r="2" spans="1:26" ht="16.5" customHeight="1">
      <c r="A2" s="883" t="s">
        <v>777</v>
      </c>
      <c r="B2" s="1178" t="s">
        <v>492</v>
      </c>
      <c r="C2" s="883" t="s">
        <v>761</v>
      </c>
      <c r="D2" s="883" t="s">
        <v>776</v>
      </c>
      <c r="E2" s="883" t="s">
        <v>762</v>
      </c>
      <c r="F2" s="883" t="s">
        <v>763</v>
      </c>
      <c r="G2" s="883" t="s">
        <v>764</v>
      </c>
      <c r="H2" s="1046" t="s">
        <v>409</v>
      </c>
      <c r="I2" s="1165" t="s">
        <v>2212</v>
      </c>
      <c r="J2" s="883" t="s">
        <v>500</v>
      </c>
      <c r="K2" s="894" t="s">
        <v>1116</v>
      </c>
      <c r="L2" s="880" t="s">
        <v>501</v>
      </c>
      <c r="M2" s="881"/>
      <c r="N2" s="881"/>
      <c r="O2" s="881"/>
      <c r="P2" s="882"/>
      <c r="Q2" s="880" t="s">
        <v>502</v>
      </c>
      <c r="R2" s="881"/>
      <c r="S2" s="881"/>
      <c r="T2" s="881"/>
      <c r="U2" s="881"/>
      <c r="V2" s="881"/>
      <c r="W2" s="882"/>
      <c r="X2" s="1165" t="s">
        <v>2201</v>
      </c>
      <c r="Y2" s="1092" t="s">
        <v>679</v>
      </c>
      <c r="Z2" s="1093" t="s">
        <v>680</v>
      </c>
    </row>
    <row r="3" spans="1:26" ht="67.5" customHeight="1">
      <c r="A3" s="883"/>
      <c r="B3" s="1178"/>
      <c r="C3" s="883"/>
      <c r="D3" s="883"/>
      <c r="E3" s="883"/>
      <c r="F3" s="883"/>
      <c r="G3" s="883"/>
      <c r="H3" s="1046"/>
      <c r="I3" s="1166"/>
      <c r="J3" s="883"/>
      <c r="K3" s="895"/>
      <c r="L3" s="10" t="s">
        <v>503</v>
      </c>
      <c r="M3" s="40" t="s">
        <v>834</v>
      </c>
      <c r="N3" s="26" t="s">
        <v>504</v>
      </c>
      <c r="O3" s="623" t="s">
        <v>2205</v>
      </c>
      <c r="P3" s="623" t="s">
        <v>2206</v>
      </c>
      <c r="Q3" s="10" t="s">
        <v>505</v>
      </c>
      <c r="R3" s="10" t="s">
        <v>1116</v>
      </c>
      <c r="S3" s="10" t="s">
        <v>1118</v>
      </c>
      <c r="T3" s="10" t="s">
        <v>503</v>
      </c>
      <c r="U3" s="40" t="s">
        <v>836</v>
      </c>
      <c r="V3" s="26" t="s">
        <v>506</v>
      </c>
      <c r="W3" s="623" t="s">
        <v>2209</v>
      </c>
      <c r="X3" s="1166"/>
      <c r="Y3" s="1092"/>
      <c r="Z3" s="1093"/>
    </row>
    <row r="4" spans="1:26" s="2" customFormat="1" ht="98.25" customHeight="1">
      <c r="A4" s="1235" t="s">
        <v>1187</v>
      </c>
      <c r="B4" s="1244">
        <v>112</v>
      </c>
      <c r="C4" s="1235" t="s">
        <v>1186</v>
      </c>
      <c r="D4" s="1235" t="s">
        <v>1188</v>
      </c>
      <c r="E4" s="1235" t="s">
        <v>1167</v>
      </c>
      <c r="F4" s="1235" t="s">
        <v>2017</v>
      </c>
      <c r="G4" s="1235" t="s">
        <v>2018</v>
      </c>
      <c r="H4" s="1230">
        <v>7508045.27</v>
      </c>
      <c r="I4" s="1230">
        <v>7400925.78</v>
      </c>
      <c r="J4" s="1235" t="s">
        <v>1185</v>
      </c>
      <c r="K4" s="1235" t="s">
        <v>1117</v>
      </c>
      <c r="L4" s="1235" t="s">
        <v>2016</v>
      </c>
      <c r="M4" s="1244">
        <v>1</v>
      </c>
      <c r="N4" s="1230">
        <v>6341295.04</v>
      </c>
      <c r="O4" s="746">
        <v>5498982.15</v>
      </c>
      <c r="P4" s="746">
        <v>5408509.02</v>
      </c>
      <c r="Q4" s="743" t="s">
        <v>1185</v>
      </c>
      <c r="R4" s="745" t="s">
        <v>1117</v>
      </c>
      <c r="S4" s="743" t="s">
        <v>1125</v>
      </c>
      <c r="T4" s="743" t="s">
        <v>2022</v>
      </c>
      <c r="U4" s="803">
        <v>1</v>
      </c>
      <c r="V4" s="746">
        <v>846397.91</v>
      </c>
      <c r="W4" s="746">
        <v>832472.38</v>
      </c>
      <c r="X4" s="749"/>
      <c r="Y4" s="1253">
        <v>10</v>
      </c>
      <c r="Z4" s="1251">
        <v>1039615.33</v>
      </c>
    </row>
    <row r="5" spans="1:26" s="2" customFormat="1" ht="79.5" customHeight="1">
      <c r="A5" s="1237"/>
      <c r="B5" s="1246"/>
      <c r="C5" s="1237"/>
      <c r="D5" s="1237"/>
      <c r="E5" s="1237"/>
      <c r="F5" s="1237"/>
      <c r="G5" s="1237"/>
      <c r="H5" s="1232"/>
      <c r="I5" s="1232"/>
      <c r="J5" s="1237"/>
      <c r="K5" s="1237"/>
      <c r="L5" s="1237"/>
      <c r="M5" s="1246"/>
      <c r="N5" s="1232"/>
      <c r="O5" s="746">
        <v>842312.89</v>
      </c>
      <c r="P5" s="746">
        <v>842312.89</v>
      </c>
      <c r="Q5" s="807" t="s">
        <v>96</v>
      </c>
      <c r="R5" s="745" t="s">
        <v>1119</v>
      </c>
      <c r="S5" s="807" t="s">
        <v>1133</v>
      </c>
      <c r="T5" s="743" t="s">
        <v>2041</v>
      </c>
      <c r="U5" s="803">
        <v>1</v>
      </c>
      <c r="V5" s="746">
        <v>129647.97</v>
      </c>
      <c r="W5" s="746">
        <v>129647.97</v>
      </c>
      <c r="X5" s="750"/>
      <c r="Y5" s="1254"/>
      <c r="Z5" s="1252"/>
    </row>
    <row r="6" spans="1:26" s="2" customFormat="1" ht="50.25" customHeight="1">
      <c r="A6" s="1344" t="s">
        <v>415</v>
      </c>
      <c r="B6" s="1341">
        <v>115</v>
      </c>
      <c r="C6" s="1342" t="str">
        <f>'[1]Annex 1List of recommen applic'!D9</f>
        <v>Improvement of the Accessibility of the Euroregion Ruse – Giurgiu  with Pan-European transport corridor 9</v>
      </c>
      <c r="D6" s="1258" t="s">
        <v>411</v>
      </c>
      <c r="E6" s="1261" t="s">
        <v>1167</v>
      </c>
      <c r="F6" s="1262" t="s">
        <v>1907</v>
      </c>
      <c r="G6" s="1262" t="s">
        <v>2321</v>
      </c>
      <c r="H6" s="1267">
        <v>6790140.63</v>
      </c>
      <c r="I6" s="747"/>
      <c r="J6" s="1261" t="s">
        <v>666</v>
      </c>
      <c r="K6" s="1235" t="s">
        <v>1119</v>
      </c>
      <c r="L6" s="1235" t="s">
        <v>1908</v>
      </c>
      <c r="M6" s="1244">
        <v>1</v>
      </c>
      <c r="N6" s="1247">
        <v>5734952.78</v>
      </c>
      <c r="O6" s="746"/>
      <c r="P6" s="746"/>
      <c r="Q6" s="743" t="s">
        <v>666</v>
      </c>
      <c r="R6" s="743" t="s">
        <v>1119</v>
      </c>
      <c r="S6" s="743" t="s">
        <v>1123</v>
      </c>
      <c r="T6" s="743" t="s">
        <v>1917</v>
      </c>
      <c r="U6" s="803">
        <v>1</v>
      </c>
      <c r="V6" s="746">
        <v>692982.05</v>
      </c>
      <c r="W6" s="749"/>
      <c r="X6" s="749"/>
      <c r="Y6" s="1253">
        <v>18</v>
      </c>
      <c r="Z6" s="1251">
        <v>6355683.52</v>
      </c>
    </row>
    <row r="7" spans="1:26" s="3" customFormat="1" ht="76.5" customHeight="1">
      <c r="A7" s="1345"/>
      <c r="B7" s="1341"/>
      <c r="C7" s="1343"/>
      <c r="D7" s="1260"/>
      <c r="E7" s="1261"/>
      <c r="F7" s="1261"/>
      <c r="G7" s="1261"/>
      <c r="H7" s="1269"/>
      <c r="I7" s="748"/>
      <c r="J7" s="1261" t="s">
        <v>666</v>
      </c>
      <c r="K7" s="1237"/>
      <c r="L7" s="1237"/>
      <c r="M7" s="1246"/>
      <c r="N7" s="1247"/>
      <c r="O7" s="746"/>
      <c r="P7" s="746"/>
      <c r="Q7" s="743" t="s">
        <v>342</v>
      </c>
      <c r="R7" s="743" t="s">
        <v>1117</v>
      </c>
      <c r="S7" s="743" t="s">
        <v>1122</v>
      </c>
      <c r="T7" s="808" t="s">
        <v>1909</v>
      </c>
      <c r="U7" s="723">
        <v>1</v>
      </c>
      <c r="V7" s="744">
        <v>158501.58</v>
      </c>
      <c r="W7" s="748"/>
      <c r="X7" s="748"/>
      <c r="Y7" s="1254"/>
      <c r="Z7" s="1252"/>
    </row>
    <row r="8" spans="1:26" s="3" customFormat="1" ht="89.25" customHeight="1">
      <c r="A8" s="1344" t="s">
        <v>1189</v>
      </c>
      <c r="B8" s="1244">
        <v>118</v>
      </c>
      <c r="C8" s="1235" t="s">
        <v>1191</v>
      </c>
      <c r="D8" s="1235" t="s">
        <v>1192</v>
      </c>
      <c r="E8" s="1235" t="s">
        <v>1167</v>
      </c>
      <c r="F8" s="1235" t="s">
        <v>2066</v>
      </c>
      <c r="G8" s="1235" t="s">
        <v>2333</v>
      </c>
      <c r="H8" s="1267">
        <v>1015176.58</v>
      </c>
      <c r="I8" s="1267">
        <v>1015176.58</v>
      </c>
      <c r="J8" s="1236" t="s">
        <v>1193</v>
      </c>
      <c r="K8" s="1235" t="s">
        <v>1117</v>
      </c>
      <c r="L8" s="1235" t="s">
        <v>2065</v>
      </c>
      <c r="M8" s="1244">
        <v>1</v>
      </c>
      <c r="N8" s="1230">
        <v>857418.14</v>
      </c>
      <c r="O8" s="840">
        <v>326095.14</v>
      </c>
      <c r="P8" s="840">
        <v>383604.93</v>
      </c>
      <c r="Q8" s="841" t="s">
        <v>1193</v>
      </c>
      <c r="R8" s="841" t="s">
        <v>1117</v>
      </c>
      <c r="S8" s="841" t="s">
        <v>1194</v>
      </c>
      <c r="T8" s="808" t="s">
        <v>2070</v>
      </c>
      <c r="U8" s="723">
        <v>1</v>
      </c>
      <c r="V8" s="842">
        <v>50192.24</v>
      </c>
      <c r="W8" s="842">
        <v>59044.09</v>
      </c>
      <c r="X8" s="843"/>
      <c r="Y8" s="1253">
        <v>8</v>
      </c>
      <c r="Z8" s="1251">
        <v>578698.89</v>
      </c>
    </row>
    <row r="9" spans="1:26" s="3" customFormat="1" ht="76.5" customHeight="1">
      <c r="A9" s="1347"/>
      <c r="B9" s="1245"/>
      <c r="C9" s="1236"/>
      <c r="D9" s="1236"/>
      <c r="E9" s="1236"/>
      <c r="F9" s="1236"/>
      <c r="G9" s="1236"/>
      <c r="H9" s="1268"/>
      <c r="I9" s="1268"/>
      <c r="J9" s="1236"/>
      <c r="K9" s="1236"/>
      <c r="L9" s="1236"/>
      <c r="M9" s="1245"/>
      <c r="N9" s="1231"/>
      <c r="O9" s="840">
        <v>45608.4</v>
      </c>
      <c r="P9" s="840">
        <v>60765.59</v>
      </c>
      <c r="Q9" s="841" t="s">
        <v>2073</v>
      </c>
      <c r="R9" s="841" t="s">
        <v>1117</v>
      </c>
      <c r="S9" s="841" t="s">
        <v>1120</v>
      </c>
      <c r="T9" s="808" t="s">
        <v>2077</v>
      </c>
      <c r="U9" s="723">
        <v>1</v>
      </c>
      <c r="V9" s="842">
        <v>7020</v>
      </c>
      <c r="W9" s="842">
        <v>9352.98</v>
      </c>
      <c r="X9" s="844"/>
      <c r="Y9" s="931"/>
      <c r="Z9" s="932"/>
    </row>
    <row r="10" spans="1:26" s="3" customFormat="1" ht="76.5" customHeight="1">
      <c r="A10" s="1347"/>
      <c r="B10" s="1245"/>
      <c r="C10" s="1236"/>
      <c r="D10" s="1236"/>
      <c r="E10" s="1236"/>
      <c r="F10" s="1236"/>
      <c r="G10" s="1236"/>
      <c r="H10" s="1268"/>
      <c r="I10" s="1268"/>
      <c r="J10" s="1236"/>
      <c r="K10" s="1236"/>
      <c r="L10" s="1236"/>
      <c r="M10" s="1245"/>
      <c r="N10" s="1231"/>
      <c r="O10" s="840">
        <v>227467.6</v>
      </c>
      <c r="P10" s="840">
        <v>227467.6</v>
      </c>
      <c r="Q10" s="841" t="s">
        <v>1566</v>
      </c>
      <c r="R10" s="841" t="s">
        <v>1119</v>
      </c>
      <c r="S10" s="841" t="s">
        <v>1130</v>
      </c>
      <c r="T10" s="808" t="s">
        <v>2165</v>
      </c>
      <c r="U10" s="723">
        <v>1</v>
      </c>
      <c r="V10" s="842">
        <v>68475.667</v>
      </c>
      <c r="W10" s="842">
        <v>35011.59</v>
      </c>
      <c r="X10" s="844"/>
      <c r="Y10" s="931"/>
      <c r="Z10" s="932"/>
    </row>
    <row r="11" spans="1:26" s="3" customFormat="1" ht="76.5" customHeight="1">
      <c r="A11" s="1347"/>
      <c r="B11" s="1245"/>
      <c r="C11" s="1236"/>
      <c r="D11" s="1236"/>
      <c r="E11" s="1236"/>
      <c r="F11" s="1236"/>
      <c r="G11" s="1236"/>
      <c r="H11" s="1268"/>
      <c r="I11" s="1268"/>
      <c r="J11" s="1236"/>
      <c r="K11" s="1236"/>
      <c r="L11" s="1236"/>
      <c r="M11" s="1245"/>
      <c r="N11" s="1231"/>
      <c r="O11" s="840">
        <v>116836.49</v>
      </c>
      <c r="P11" s="840">
        <v>116836.49</v>
      </c>
      <c r="Q11" s="841" t="s">
        <v>2071</v>
      </c>
      <c r="R11" s="841" t="s">
        <v>1117</v>
      </c>
      <c r="S11" s="841" t="s">
        <v>1194</v>
      </c>
      <c r="T11" s="808" t="s">
        <v>2074</v>
      </c>
      <c r="U11" s="723">
        <v>1</v>
      </c>
      <c r="V11" s="842">
        <v>17983.36</v>
      </c>
      <c r="W11" s="842">
        <v>17983.36</v>
      </c>
      <c r="X11" s="844"/>
      <c r="Y11" s="931"/>
      <c r="Z11" s="932"/>
    </row>
    <row r="12" spans="1:26" s="3" customFormat="1" ht="76.5" customHeight="1">
      <c r="A12" s="1347"/>
      <c r="B12" s="1245"/>
      <c r="C12" s="1236"/>
      <c r="D12" s="1236"/>
      <c r="E12" s="1236"/>
      <c r="F12" s="1236"/>
      <c r="G12" s="1236"/>
      <c r="H12" s="1268"/>
      <c r="I12" s="1268"/>
      <c r="J12" s="1236"/>
      <c r="K12" s="1236"/>
      <c r="L12" s="1236"/>
      <c r="M12" s="1245"/>
      <c r="N12" s="1231"/>
      <c r="O12" s="840">
        <v>68743.52</v>
      </c>
      <c r="P12" s="840">
        <v>68743.52</v>
      </c>
      <c r="Q12" s="841" t="s">
        <v>2072</v>
      </c>
      <c r="R12" s="841" t="s">
        <v>1119</v>
      </c>
      <c r="S12" s="841" t="s">
        <v>1123</v>
      </c>
      <c r="T12" s="808" t="s">
        <v>2217</v>
      </c>
      <c r="U12" s="723">
        <v>1</v>
      </c>
      <c r="V12" s="842">
        <v>10580.94</v>
      </c>
      <c r="W12" s="842"/>
      <c r="X12" s="844"/>
      <c r="Y12" s="931"/>
      <c r="Z12" s="932"/>
    </row>
    <row r="13" spans="1:26" s="3" customFormat="1" ht="76.5" customHeight="1">
      <c r="A13" s="1345"/>
      <c r="B13" s="1246"/>
      <c r="C13" s="1237"/>
      <c r="D13" s="1237"/>
      <c r="E13" s="1237"/>
      <c r="F13" s="1237"/>
      <c r="G13" s="1237"/>
      <c r="H13" s="1269"/>
      <c r="I13" s="1269"/>
      <c r="J13" s="1237"/>
      <c r="K13" s="1237"/>
      <c r="L13" s="1237"/>
      <c r="M13" s="1246"/>
      <c r="N13" s="1232"/>
      <c r="O13" s="840">
        <v>72666.99</v>
      </c>
      <c r="P13" s="840">
        <v>0</v>
      </c>
      <c r="Q13" s="841" t="s">
        <v>329</v>
      </c>
      <c r="R13" s="841" t="s">
        <v>1119</v>
      </c>
      <c r="S13" s="841" t="s">
        <v>1124</v>
      </c>
      <c r="T13" s="808" t="s">
        <v>1997</v>
      </c>
      <c r="U13" s="723"/>
      <c r="V13" s="842"/>
      <c r="W13" s="842"/>
      <c r="X13" s="845"/>
      <c r="Y13" s="1254"/>
      <c r="Z13" s="1252"/>
    </row>
    <row r="14" spans="1:26" s="3" customFormat="1" ht="56.25" customHeight="1">
      <c r="A14" s="1293" t="s">
        <v>233</v>
      </c>
      <c r="B14" s="987">
        <v>119</v>
      </c>
      <c r="C14" s="1338" t="s">
        <v>234</v>
      </c>
      <c r="D14" s="1061" t="s">
        <v>412</v>
      </c>
      <c r="E14" s="961" t="s">
        <v>1167</v>
      </c>
      <c r="F14" s="1020">
        <v>40724</v>
      </c>
      <c r="G14" s="1020">
        <v>41637</v>
      </c>
      <c r="H14" s="1009">
        <v>7676408.2</v>
      </c>
      <c r="I14" s="673"/>
      <c r="J14" s="967" t="s">
        <v>80</v>
      </c>
      <c r="K14" s="1004" t="s">
        <v>1117</v>
      </c>
      <c r="L14" s="967" t="s">
        <v>1203</v>
      </c>
      <c r="M14" s="947">
        <v>1</v>
      </c>
      <c r="N14" s="950">
        <v>6483494.37</v>
      </c>
      <c r="O14" s="669"/>
      <c r="P14" s="669"/>
      <c r="Q14" s="670" t="s">
        <v>80</v>
      </c>
      <c r="R14" s="670" t="s">
        <v>1117</v>
      </c>
      <c r="S14" s="670" t="s">
        <v>1132</v>
      </c>
      <c r="T14" s="672" t="s">
        <v>1204</v>
      </c>
      <c r="U14" s="671">
        <v>1</v>
      </c>
      <c r="V14" s="668">
        <v>742044.26</v>
      </c>
      <c r="W14" s="673"/>
      <c r="X14" s="673"/>
      <c r="Y14" s="1253">
        <v>21</v>
      </c>
      <c r="Z14" s="1251">
        <v>6928477.05</v>
      </c>
    </row>
    <row r="15" spans="1:26" s="3" customFormat="1" ht="56.25" customHeight="1">
      <c r="A15" s="1294"/>
      <c r="B15" s="987"/>
      <c r="C15" s="1339"/>
      <c r="D15" s="1062"/>
      <c r="E15" s="961"/>
      <c r="F15" s="1020"/>
      <c r="G15" s="1020"/>
      <c r="H15" s="933"/>
      <c r="I15" s="667"/>
      <c r="J15" s="968"/>
      <c r="K15" s="1005"/>
      <c r="L15" s="968"/>
      <c r="M15" s="949"/>
      <c r="N15" s="950"/>
      <c r="O15" s="669"/>
      <c r="P15" s="669"/>
      <c r="Q15" s="670" t="s">
        <v>343</v>
      </c>
      <c r="R15" s="670" t="s">
        <v>1119</v>
      </c>
      <c r="S15" s="670" t="s">
        <v>1124</v>
      </c>
      <c r="T15" s="672"/>
      <c r="U15" s="671"/>
      <c r="V15" s="668"/>
      <c r="W15" s="667"/>
      <c r="X15" s="667"/>
      <c r="Y15" s="931"/>
      <c r="Z15" s="932"/>
    </row>
    <row r="16" spans="1:26" s="3" customFormat="1" ht="171" customHeight="1">
      <c r="A16" s="1296" t="s">
        <v>235</v>
      </c>
      <c r="B16" s="987"/>
      <c r="C16" s="1340" t="s">
        <v>236</v>
      </c>
      <c r="D16" s="1063"/>
      <c r="E16" s="961"/>
      <c r="F16" s="961"/>
      <c r="G16" s="961"/>
      <c r="H16" s="1010"/>
      <c r="I16" s="674"/>
      <c r="J16" s="969" t="s">
        <v>80</v>
      </c>
      <c r="K16" s="1006"/>
      <c r="L16" s="969"/>
      <c r="M16" s="948"/>
      <c r="N16" s="950"/>
      <c r="O16" s="669"/>
      <c r="P16" s="669"/>
      <c r="Q16" s="670" t="s">
        <v>344</v>
      </c>
      <c r="R16" s="670" t="s">
        <v>1119</v>
      </c>
      <c r="S16" s="670" t="s">
        <v>1124</v>
      </c>
      <c r="T16" s="670" t="s">
        <v>1798</v>
      </c>
      <c r="U16" s="671">
        <v>1</v>
      </c>
      <c r="V16" s="668">
        <v>179166.43</v>
      </c>
      <c r="W16" s="674"/>
      <c r="X16" s="674"/>
      <c r="Y16" s="1254"/>
      <c r="Z16" s="1252"/>
    </row>
    <row r="17" spans="1:26" s="3" customFormat="1" ht="52.5" customHeight="1">
      <c r="A17" s="1293" t="s">
        <v>235</v>
      </c>
      <c r="B17" s="987">
        <v>114</v>
      </c>
      <c r="C17" s="1338" t="s">
        <v>236</v>
      </c>
      <c r="D17" s="1061" t="s">
        <v>413</v>
      </c>
      <c r="E17" s="961" t="s">
        <v>1167</v>
      </c>
      <c r="F17" s="1020">
        <v>40736</v>
      </c>
      <c r="G17" s="1020">
        <v>41497</v>
      </c>
      <c r="H17" s="1009">
        <v>7834096.25</v>
      </c>
      <c r="I17" s="572"/>
      <c r="J17" s="1004" t="s">
        <v>694</v>
      </c>
      <c r="K17" s="1004" t="s">
        <v>1119</v>
      </c>
      <c r="L17" s="967" t="s">
        <v>1227</v>
      </c>
      <c r="M17" s="947">
        <v>1</v>
      </c>
      <c r="N17" s="950">
        <v>6616677.7</v>
      </c>
      <c r="O17" s="564"/>
      <c r="P17" s="564"/>
      <c r="Q17" s="488" t="s">
        <v>694</v>
      </c>
      <c r="R17" s="488" t="s">
        <v>1119</v>
      </c>
      <c r="S17" s="488" t="s">
        <v>1128</v>
      </c>
      <c r="T17" s="150" t="s">
        <v>1269</v>
      </c>
      <c r="U17" s="489">
        <v>1</v>
      </c>
      <c r="V17" s="487">
        <v>586120.11</v>
      </c>
      <c r="W17" s="572"/>
      <c r="X17" s="517"/>
      <c r="Y17" s="1253">
        <v>11</v>
      </c>
      <c r="Z17" s="1251">
        <v>7583950.78</v>
      </c>
    </row>
    <row r="18" spans="1:26" s="3" customFormat="1" ht="118.5" customHeight="1">
      <c r="A18" s="1296" t="s">
        <v>235</v>
      </c>
      <c r="B18" s="987"/>
      <c r="C18" s="1340" t="s">
        <v>236</v>
      </c>
      <c r="D18" s="1063"/>
      <c r="E18" s="961"/>
      <c r="F18" s="961"/>
      <c r="G18" s="961"/>
      <c r="H18" s="1010"/>
      <c r="I18" s="573"/>
      <c r="J18" s="1006" t="s">
        <v>694</v>
      </c>
      <c r="K18" s="1006"/>
      <c r="L18" s="969"/>
      <c r="M18" s="948"/>
      <c r="N18" s="950"/>
      <c r="O18" s="564"/>
      <c r="P18" s="564"/>
      <c r="Q18" s="488" t="s">
        <v>345</v>
      </c>
      <c r="R18" s="488" t="s">
        <v>1117</v>
      </c>
      <c r="S18" s="488" t="s">
        <v>1121</v>
      </c>
      <c r="T18" s="486" t="s">
        <v>1228</v>
      </c>
      <c r="U18" s="489">
        <v>1</v>
      </c>
      <c r="V18" s="487">
        <v>432312.4</v>
      </c>
      <c r="W18" s="573"/>
      <c r="X18" s="518"/>
      <c r="Y18" s="1254"/>
      <c r="Z18" s="1252"/>
    </row>
    <row r="19" spans="1:26" s="696" customFormat="1" ht="70.5" customHeight="1">
      <c r="A19" s="1283" t="s">
        <v>410</v>
      </c>
      <c r="B19" s="952">
        <v>116</v>
      </c>
      <c r="C19" s="1274" t="s">
        <v>238</v>
      </c>
      <c r="D19" s="1050" t="s">
        <v>414</v>
      </c>
      <c r="E19" s="961" t="s">
        <v>1167</v>
      </c>
      <c r="F19" s="962" t="s">
        <v>960</v>
      </c>
      <c r="G19" s="962" t="s">
        <v>2102</v>
      </c>
      <c r="H19" s="1009">
        <v>7577868.21</v>
      </c>
      <c r="I19" s="691"/>
      <c r="J19" s="967" t="s">
        <v>310</v>
      </c>
      <c r="K19" s="967" t="s">
        <v>1117</v>
      </c>
      <c r="L19" s="1027" t="s">
        <v>1357</v>
      </c>
      <c r="M19" s="947">
        <v>1</v>
      </c>
      <c r="N19" s="1081">
        <v>6400267.49</v>
      </c>
      <c r="O19" s="693"/>
      <c r="P19" s="693"/>
      <c r="Q19" s="690" t="s">
        <v>310</v>
      </c>
      <c r="R19" s="690" t="s">
        <v>1117</v>
      </c>
      <c r="S19" s="690" t="s">
        <v>1132</v>
      </c>
      <c r="T19" s="690" t="s">
        <v>1358</v>
      </c>
      <c r="U19" s="689">
        <v>1</v>
      </c>
      <c r="V19" s="692">
        <v>650942.63</v>
      </c>
      <c r="W19" s="688"/>
      <c r="X19" s="688"/>
      <c r="Y19" s="947">
        <v>13</v>
      </c>
      <c r="Z19" s="1081">
        <v>7021482.57</v>
      </c>
    </row>
    <row r="20" spans="1:26" s="390" customFormat="1" ht="104.25" customHeight="1">
      <c r="A20" s="1285" t="s">
        <v>237</v>
      </c>
      <c r="B20" s="954"/>
      <c r="C20" s="1282" t="s">
        <v>238</v>
      </c>
      <c r="D20" s="1051"/>
      <c r="E20" s="961"/>
      <c r="F20" s="962"/>
      <c r="G20" s="962"/>
      <c r="H20" s="1010"/>
      <c r="I20" s="692"/>
      <c r="J20" s="969" t="s">
        <v>309</v>
      </c>
      <c r="K20" s="969"/>
      <c r="L20" s="1156"/>
      <c r="M20" s="948"/>
      <c r="N20" s="1116"/>
      <c r="O20" s="694"/>
      <c r="P20" s="694"/>
      <c r="Q20" s="690" t="s">
        <v>23</v>
      </c>
      <c r="R20" s="690" t="s">
        <v>1119</v>
      </c>
      <c r="S20" s="690" t="s">
        <v>1124</v>
      </c>
      <c r="T20" s="695" t="s">
        <v>1804</v>
      </c>
      <c r="U20" s="689">
        <v>1</v>
      </c>
      <c r="V20" s="694">
        <v>334180.24</v>
      </c>
      <c r="W20" s="694"/>
      <c r="X20" s="694"/>
      <c r="Y20" s="948"/>
      <c r="Z20" s="1116"/>
    </row>
    <row r="21" spans="1:26" s="4" customFormat="1" ht="66">
      <c r="A21" s="1283" t="s">
        <v>239</v>
      </c>
      <c r="B21" s="952">
        <v>127</v>
      </c>
      <c r="C21" s="1274" t="s">
        <v>240</v>
      </c>
      <c r="D21" s="1050" t="s">
        <v>416</v>
      </c>
      <c r="E21" s="967" t="s">
        <v>1167</v>
      </c>
      <c r="F21" s="976" t="s">
        <v>1329</v>
      </c>
      <c r="G21" s="976" t="s">
        <v>1330</v>
      </c>
      <c r="H21" s="1009">
        <v>863514.31</v>
      </c>
      <c r="I21" s="572"/>
      <c r="J21" s="967" t="s">
        <v>311</v>
      </c>
      <c r="K21" s="967" t="s">
        <v>1119</v>
      </c>
      <c r="L21" s="1027" t="s">
        <v>1326</v>
      </c>
      <c r="M21" s="947">
        <v>1</v>
      </c>
      <c r="N21" s="1081">
        <v>732432.84</v>
      </c>
      <c r="O21" s="579"/>
      <c r="P21" s="579"/>
      <c r="Q21" s="468" t="s">
        <v>311</v>
      </c>
      <c r="R21" s="468" t="s">
        <v>1119</v>
      </c>
      <c r="S21" s="468" t="s">
        <v>1130</v>
      </c>
      <c r="T21" s="473" t="s">
        <v>1803</v>
      </c>
      <c r="U21" s="463">
        <v>1</v>
      </c>
      <c r="V21" s="472">
        <v>87028.6</v>
      </c>
      <c r="W21" s="579"/>
      <c r="X21" s="521"/>
      <c r="Y21" s="1253">
        <v>7</v>
      </c>
      <c r="Z21" s="1251">
        <v>604193.59</v>
      </c>
    </row>
    <row r="22" spans="1:26" s="4" customFormat="1" ht="49.5">
      <c r="A22" s="1284"/>
      <c r="B22" s="953"/>
      <c r="C22" s="1275"/>
      <c r="D22" s="1125"/>
      <c r="E22" s="968"/>
      <c r="F22" s="1140"/>
      <c r="G22" s="1140"/>
      <c r="H22" s="933"/>
      <c r="I22" s="560"/>
      <c r="J22" s="968"/>
      <c r="K22" s="968"/>
      <c r="L22" s="1028"/>
      <c r="M22" s="949"/>
      <c r="N22" s="1087"/>
      <c r="O22" s="579"/>
      <c r="P22" s="579"/>
      <c r="Q22" s="468" t="s">
        <v>346</v>
      </c>
      <c r="R22" s="468" t="s">
        <v>1117</v>
      </c>
      <c r="S22" s="468" t="s">
        <v>1120</v>
      </c>
      <c r="T22" s="473" t="s">
        <v>1325</v>
      </c>
      <c r="U22" s="463">
        <v>1</v>
      </c>
      <c r="V22" s="472">
        <v>18988.42</v>
      </c>
      <c r="W22" s="579"/>
      <c r="X22" s="521"/>
      <c r="Y22" s="931"/>
      <c r="Z22" s="932"/>
    </row>
    <row r="23" spans="1:26" s="4" customFormat="1" ht="33">
      <c r="A23" s="1284"/>
      <c r="B23" s="953"/>
      <c r="C23" s="1275"/>
      <c r="D23" s="1125"/>
      <c r="E23" s="968"/>
      <c r="F23" s="1140"/>
      <c r="G23" s="1140"/>
      <c r="H23" s="933"/>
      <c r="I23" s="560"/>
      <c r="J23" s="968"/>
      <c r="K23" s="968"/>
      <c r="L23" s="1028"/>
      <c r="M23" s="949"/>
      <c r="N23" s="1087"/>
      <c r="O23" s="579"/>
      <c r="P23" s="579"/>
      <c r="Q23" s="466" t="s">
        <v>347</v>
      </c>
      <c r="R23" s="466" t="s">
        <v>1119</v>
      </c>
      <c r="S23" s="466" t="s">
        <v>1130</v>
      </c>
      <c r="T23" s="471" t="s">
        <v>1802</v>
      </c>
      <c r="U23" s="474">
        <v>1</v>
      </c>
      <c r="V23" s="464">
        <v>6239.84</v>
      </c>
      <c r="W23" s="579"/>
      <c r="X23" s="521"/>
      <c r="Y23" s="931"/>
      <c r="Z23" s="932"/>
    </row>
    <row r="24" spans="1:26" s="4" customFormat="1" ht="51.75" customHeight="1">
      <c r="A24" s="1285"/>
      <c r="B24" s="954"/>
      <c r="C24" s="1282"/>
      <c r="D24" s="1051"/>
      <c r="E24" s="969"/>
      <c r="F24" s="1141"/>
      <c r="G24" s="1141"/>
      <c r="H24" s="1010"/>
      <c r="I24" s="573"/>
      <c r="J24" s="969"/>
      <c r="K24" s="969"/>
      <c r="L24" s="1156"/>
      <c r="M24" s="948"/>
      <c r="N24" s="1116"/>
      <c r="O24" s="582"/>
      <c r="P24" s="582"/>
      <c r="Q24" s="470"/>
      <c r="R24" s="470"/>
      <c r="S24" s="470"/>
      <c r="T24" s="467"/>
      <c r="U24" s="469"/>
      <c r="V24" s="462"/>
      <c r="W24" s="573"/>
      <c r="X24" s="518"/>
      <c r="Y24" s="1254"/>
      <c r="Z24" s="1252"/>
    </row>
    <row r="25" spans="1:26" s="4" customFormat="1" ht="82.5">
      <c r="A25" s="1293" t="s">
        <v>241</v>
      </c>
      <c r="B25" s="952">
        <v>132</v>
      </c>
      <c r="C25" s="1274" t="s">
        <v>242</v>
      </c>
      <c r="D25" s="1050" t="s">
        <v>417</v>
      </c>
      <c r="E25" s="961" t="s">
        <v>1167</v>
      </c>
      <c r="F25" s="976" t="s">
        <v>1805</v>
      </c>
      <c r="G25" s="976" t="s">
        <v>1806</v>
      </c>
      <c r="H25" s="1009">
        <v>962941.46</v>
      </c>
      <c r="I25" s="572"/>
      <c r="J25" s="1095" t="s">
        <v>312</v>
      </c>
      <c r="K25" s="1095" t="s">
        <v>1117</v>
      </c>
      <c r="L25" s="1095" t="s">
        <v>1824</v>
      </c>
      <c r="M25" s="947">
        <v>1</v>
      </c>
      <c r="N25" s="1081">
        <v>816766.94</v>
      </c>
      <c r="O25" s="578"/>
      <c r="P25" s="578"/>
      <c r="Q25" s="495" t="s">
        <v>312</v>
      </c>
      <c r="R25" s="495" t="s">
        <v>1117</v>
      </c>
      <c r="S25" s="495" t="s">
        <v>1194</v>
      </c>
      <c r="T25" s="494" t="s">
        <v>1814</v>
      </c>
      <c r="U25" s="497">
        <v>1</v>
      </c>
      <c r="V25" s="493">
        <v>70055.34</v>
      </c>
      <c r="W25" s="578"/>
      <c r="X25" s="520"/>
      <c r="Y25" s="1253">
        <v>8</v>
      </c>
      <c r="Z25" s="1251">
        <v>663292.56</v>
      </c>
    </row>
    <row r="26" spans="1:26" s="4" customFormat="1" ht="115.5">
      <c r="A26" s="1294" t="s">
        <v>241</v>
      </c>
      <c r="B26" s="953"/>
      <c r="C26" s="1275" t="s">
        <v>242</v>
      </c>
      <c r="D26" s="1125"/>
      <c r="E26" s="961"/>
      <c r="F26" s="1140"/>
      <c r="G26" s="1140"/>
      <c r="H26" s="933"/>
      <c r="I26" s="560"/>
      <c r="J26" s="1041" t="s">
        <v>312</v>
      </c>
      <c r="K26" s="1041"/>
      <c r="L26" s="1041"/>
      <c r="M26" s="949"/>
      <c r="N26" s="1087"/>
      <c r="O26" s="579"/>
      <c r="P26" s="579"/>
      <c r="Q26" s="495" t="s">
        <v>348</v>
      </c>
      <c r="R26" s="495" t="s">
        <v>1117</v>
      </c>
      <c r="S26" s="495" t="s">
        <v>1194</v>
      </c>
      <c r="T26" s="495" t="s">
        <v>1815</v>
      </c>
      <c r="U26" s="497">
        <v>1</v>
      </c>
      <c r="V26" s="493">
        <v>29909.09</v>
      </c>
      <c r="W26" s="579"/>
      <c r="X26" s="521"/>
      <c r="Y26" s="931"/>
      <c r="Z26" s="932"/>
    </row>
    <row r="27" spans="1:26" s="4" customFormat="1" ht="49.5">
      <c r="A27" s="1294"/>
      <c r="B27" s="953"/>
      <c r="C27" s="1275"/>
      <c r="D27" s="1125"/>
      <c r="E27" s="961"/>
      <c r="F27" s="1140"/>
      <c r="G27" s="1140"/>
      <c r="H27" s="933"/>
      <c r="I27" s="560"/>
      <c r="J27" s="1041"/>
      <c r="K27" s="1041"/>
      <c r="L27" s="1041"/>
      <c r="M27" s="949"/>
      <c r="N27" s="1087"/>
      <c r="O27" s="579"/>
      <c r="P27" s="579"/>
      <c r="Q27" s="495" t="s">
        <v>349</v>
      </c>
      <c r="R27" s="495" t="s">
        <v>1119</v>
      </c>
      <c r="S27" s="495" t="s">
        <v>1135</v>
      </c>
      <c r="T27" s="495" t="s">
        <v>1838</v>
      </c>
      <c r="U27" s="497">
        <v>1</v>
      </c>
      <c r="V27" s="493">
        <v>17215.21</v>
      </c>
      <c r="W27" s="579"/>
      <c r="X27" s="521"/>
      <c r="Y27" s="931"/>
      <c r="Z27" s="932"/>
    </row>
    <row r="28" spans="1:26" s="4" customFormat="1" ht="33">
      <c r="A28" s="1294"/>
      <c r="B28" s="953"/>
      <c r="C28" s="1275"/>
      <c r="D28" s="1125"/>
      <c r="E28" s="961"/>
      <c r="F28" s="1140"/>
      <c r="G28" s="1140"/>
      <c r="H28" s="933"/>
      <c r="I28" s="560"/>
      <c r="J28" s="1041"/>
      <c r="K28" s="1041"/>
      <c r="L28" s="1041"/>
      <c r="M28" s="949"/>
      <c r="N28" s="1087"/>
      <c r="O28" s="579"/>
      <c r="P28" s="579"/>
      <c r="Q28" s="500" t="s">
        <v>1835</v>
      </c>
      <c r="R28" s="495" t="s">
        <v>1119</v>
      </c>
      <c r="S28" s="495" t="s">
        <v>1129</v>
      </c>
      <c r="T28" s="495" t="s">
        <v>1837</v>
      </c>
      <c r="U28" s="497">
        <v>1</v>
      </c>
      <c r="V28" s="493">
        <v>8002.76</v>
      </c>
      <c r="W28" s="579"/>
      <c r="X28" s="521"/>
      <c r="Y28" s="931"/>
      <c r="Z28" s="932"/>
    </row>
    <row r="29" spans="1:26" s="4" customFormat="1" ht="174" customHeight="1">
      <c r="A29" s="1286" t="s">
        <v>243</v>
      </c>
      <c r="B29" s="1270">
        <v>130</v>
      </c>
      <c r="C29" s="1287" t="s">
        <v>244</v>
      </c>
      <c r="D29" s="1290" t="s">
        <v>418</v>
      </c>
      <c r="E29" s="1193" t="s">
        <v>1286</v>
      </c>
      <c r="F29" s="1194"/>
      <c r="G29" s="1194"/>
      <c r="H29" s="1199">
        <v>586559</v>
      </c>
      <c r="I29" s="589"/>
      <c r="J29" s="1206" t="s">
        <v>313</v>
      </c>
      <c r="K29" s="1278" t="s">
        <v>1117</v>
      </c>
      <c r="L29" s="1206"/>
      <c r="M29" s="1195"/>
      <c r="N29" s="1181"/>
      <c r="O29" s="587"/>
      <c r="P29" s="587"/>
      <c r="Q29" s="290" t="s">
        <v>313</v>
      </c>
      <c r="R29" s="290" t="s">
        <v>1117</v>
      </c>
      <c r="S29" s="290" t="s">
        <v>1194</v>
      </c>
      <c r="T29" s="290"/>
      <c r="U29" s="294"/>
      <c r="V29" s="295"/>
      <c r="W29" s="555"/>
      <c r="X29" s="555"/>
      <c r="Y29" s="1253"/>
      <c r="Z29" s="1251"/>
    </row>
    <row r="30" spans="1:26" s="4" customFormat="1" ht="69.75" customHeight="1">
      <c r="A30" s="1286" t="s">
        <v>243</v>
      </c>
      <c r="B30" s="1271"/>
      <c r="C30" s="1288" t="s">
        <v>244</v>
      </c>
      <c r="D30" s="1291"/>
      <c r="E30" s="1193"/>
      <c r="F30" s="1194"/>
      <c r="G30" s="1194"/>
      <c r="H30" s="1199"/>
      <c r="I30" s="589"/>
      <c r="J30" s="1206" t="s">
        <v>313</v>
      </c>
      <c r="K30" s="1279"/>
      <c r="L30" s="1206"/>
      <c r="M30" s="1196"/>
      <c r="N30" s="1181"/>
      <c r="O30" s="587"/>
      <c r="P30" s="587"/>
      <c r="Q30" s="290" t="s">
        <v>350</v>
      </c>
      <c r="R30" s="290" t="s">
        <v>1117</v>
      </c>
      <c r="S30" s="290" t="s">
        <v>1122</v>
      </c>
      <c r="T30" s="290"/>
      <c r="U30" s="294"/>
      <c r="V30" s="295"/>
      <c r="W30" s="556"/>
      <c r="X30" s="556"/>
      <c r="Y30" s="931"/>
      <c r="Z30" s="932"/>
    </row>
    <row r="31" spans="1:26" s="4" customFormat="1" ht="69.75" customHeight="1">
      <c r="A31" s="1286"/>
      <c r="B31" s="1271"/>
      <c r="C31" s="1288"/>
      <c r="D31" s="1291"/>
      <c r="E31" s="1193"/>
      <c r="F31" s="1194"/>
      <c r="G31" s="1194"/>
      <c r="H31" s="1199"/>
      <c r="I31" s="589"/>
      <c r="J31" s="1206"/>
      <c r="K31" s="1279"/>
      <c r="L31" s="1206"/>
      <c r="M31" s="1196"/>
      <c r="N31" s="1181"/>
      <c r="O31" s="587"/>
      <c r="P31" s="587"/>
      <c r="Q31" s="290" t="s">
        <v>351</v>
      </c>
      <c r="R31" s="290" t="s">
        <v>1119</v>
      </c>
      <c r="S31" s="290" t="s">
        <v>1123</v>
      </c>
      <c r="T31" s="290"/>
      <c r="U31" s="294"/>
      <c r="V31" s="295"/>
      <c r="W31" s="556"/>
      <c r="X31" s="556"/>
      <c r="Y31" s="931"/>
      <c r="Z31" s="932"/>
    </row>
    <row r="32" spans="1:26" s="4" customFormat="1" ht="71.25" customHeight="1">
      <c r="A32" s="1286" t="s">
        <v>243</v>
      </c>
      <c r="B32" s="1272"/>
      <c r="C32" s="1289" t="s">
        <v>244</v>
      </c>
      <c r="D32" s="1292"/>
      <c r="E32" s="1193"/>
      <c r="F32" s="1194"/>
      <c r="G32" s="1194"/>
      <c r="H32" s="1199"/>
      <c r="I32" s="589"/>
      <c r="J32" s="1206" t="s">
        <v>313</v>
      </c>
      <c r="K32" s="1280"/>
      <c r="L32" s="1206"/>
      <c r="M32" s="1197"/>
      <c r="N32" s="1181"/>
      <c r="O32" s="587"/>
      <c r="P32" s="587"/>
      <c r="Q32" s="290" t="s">
        <v>352</v>
      </c>
      <c r="R32" s="290" t="s">
        <v>1119</v>
      </c>
      <c r="S32" s="290" t="s">
        <v>1128</v>
      </c>
      <c r="T32" s="291"/>
      <c r="U32" s="292"/>
      <c r="V32" s="293"/>
      <c r="W32" s="557"/>
      <c r="X32" s="557"/>
      <c r="Y32" s="1254"/>
      <c r="Z32" s="1252"/>
    </row>
    <row r="33" spans="1:26" s="4" customFormat="1" ht="82.5">
      <c r="A33" s="1293" t="s">
        <v>314</v>
      </c>
      <c r="B33" s="952">
        <v>128</v>
      </c>
      <c r="C33" s="1274" t="s">
        <v>315</v>
      </c>
      <c r="D33" s="1050" t="s">
        <v>419</v>
      </c>
      <c r="E33" s="961" t="s">
        <v>1167</v>
      </c>
      <c r="F33" s="976" t="s">
        <v>1234</v>
      </c>
      <c r="G33" s="976" t="s">
        <v>1241</v>
      </c>
      <c r="H33" s="1009">
        <v>618417.79</v>
      </c>
      <c r="I33" s="572"/>
      <c r="J33" s="1095" t="s">
        <v>316</v>
      </c>
      <c r="K33" s="1095" t="s">
        <v>1117</v>
      </c>
      <c r="L33" s="1095" t="s">
        <v>1235</v>
      </c>
      <c r="M33" s="947">
        <v>1</v>
      </c>
      <c r="N33" s="1081">
        <v>524541.97</v>
      </c>
      <c r="O33" s="578"/>
      <c r="P33" s="578"/>
      <c r="Q33" s="421" t="s">
        <v>316</v>
      </c>
      <c r="R33" s="421" t="s">
        <v>1117</v>
      </c>
      <c r="S33" s="421" t="s">
        <v>1194</v>
      </c>
      <c r="T33" s="191" t="s">
        <v>1240</v>
      </c>
      <c r="U33" s="422">
        <v>1</v>
      </c>
      <c r="V33" s="423">
        <v>35623.75</v>
      </c>
      <c r="W33" s="525"/>
      <c r="X33" s="525"/>
      <c r="Y33" s="1253">
        <v>9</v>
      </c>
      <c r="Z33" s="1251">
        <v>479294.6</v>
      </c>
    </row>
    <row r="34" spans="1:26" s="4" customFormat="1" ht="66">
      <c r="A34" s="1294"/>
      <c r="B34" s="953"/>
      <c r="C34" s="1275"/>
      <c r="D34" s="1125"/>
      <c r="E34" s="961"/>
      <c r="F34" s="1140"/>
      <c r="G34" s="1140"/>
      <c r="H34" s="933"/>
      <c r="I34" s="560"/>
      <c r="J34" s="1041"/>
      <c r="K34" s="1041"/>
      <c r="L34" s="1041"/>
      <c r="M34" s="949"/>
      <c r="N34" s="1087"/>
      <c r="O34" s="579"/>
      <c r="P34" s="579"/>
      <c r="Q34" s="421" t="s">
        <v>353</v>
      </c>
      <c r="R34" s="421" t="s">
        <v>1117</v>
      </c>
      <c r="S34" s="421" t="s">
        <v>1194</v>
      </c>
      <c r="T34" s="191" t="s">
        <v>1261</v>
      </c>
      <c r="U34" s="422">
        <v>1</v>
      </c>
      <c r="V34" s="423">
        <v>26225.84</v>
      </c>
      <c r="W34" s="526"/>
      <c r="X34" s="526"/>
      <c r="Y34" s="931"/>
      <c r="Z34" s="932"/>
    </row>
    <row r="35" spans="1:26" s="4" customFormat="1" ht="33">
      <c r="A35" s="1296" t="s">
        <v>314</v>
      </c>
      <c r="B35" s="954"/>
      <c r="C35" s="1282"/>
      <c r="D35" s="1051"/>
      <c r="E35" s="961"/>
      <c r="F35" s="1141"/>
      <c r="G35" s="1141"/>
      <c r="H35" s="1010"/>
      <c r="I35" s="573"/>
      <c r="J35" s="1096" t="s">
        <v>316</v>
      </c>
      <c r="K35" s="1096"/>
      <c r="L35" s="1096"/>
      <c r="M35" s="948"/>
      <c r="N35" s="1116"/>
      <c r="O35" s="582"/>
      <c r="P35" s="582"/>
      <c r="Q35" s="421" t="s">
        <v>354</v>
      </c>
      <c r="R35" s="421" t="s">
        <v>1119</v>
      </c>
      <c r="S35" s="421" t="s">
        <v>1123</v>
      </c>
      <c r="T35" s="191" t="s">
        <v>1350</v>
      </c>
      <c r="U35" s="422">
        <v>1</v>
      </c>
      <c r="V35" s="423">
        <v>18544.72</v>
      </c>
      <c r="W35" s="524"/>
      <c r="X35" s="524"/>
      <c r="Y35" s="1254"/>
      <c r="Z35" s="1252"/>
    </row>
    <row r="36" spans="1:26" s="4" customFormat="1" ht="165">
      <c r="A36" s="1286" t="s">
        <v>245</v>
      </c>
      <c r="B36" s="1270">
        <v>126</v>
      </c>
      <c r="C36" s="1287" t="s">
        <v>246</v>
      </c>
      <c r="D36" s="1290" t="s">
        <v>420</v>
      </c>
      <c r="E36" s="1193" t="s">
        <v>491</v>
      </c>
      <c r="F36" s="1194"/>
      <c r="G36" s="1194"/>
      <c r="H36" s="1199">
        <v>864134</v>
      </c>
      <c r="I36" s="589"/>
      <c r="J36" s="1206" t="s">
        <v>317</v>
      </c>
      <c r="K36" s="1278" t="s">
        <v>1117</v>
      </c>
      <c r="L36" s="1206"/>
      <c r="M36" s="1195"/>
      <c r="N36" s="1181"/>
      <c r="O36" s="587"/>
      <c r="P36" s="587"/>
      <c r="Q36" s="290" t="s">
        <v>317</v>
      </c>
      <c r="R36" s="290" t="s">
        <v>1117</v>
      </c>
      <c r="S36" s="290" t="s">
        <v>1194</v>
      </c>
      <c r="T36" s="291"/>
      <c r="U36" s="292"/>
      <c r="V36" s="293"/>
      <c r="W36" s="558"/>
      <c r="X36" s="558"/>
      <c r="Y36" s="1253"/>
      <c r="Z36" s="1251"/>
    </row>
    <row r="37" spans="1:26" s="4" customFormat="1" ht="66">
      <c r="A37" s="1286"/>
      <c r="B37" s="1271"/>
      <c r="C37" s="1288"/>
      <c r="D37" s="1291"/>
      <c r="E37" s="1193"/>
      <c r="F37" s="1194"/>
      <c r="G37" s="1194"/>
      <c r="H37" s="1199"/>
      <c r="I37" s="589"/>
      <c r="J37" s="1206"/>
      <c r="K37" s="1279"/>
      <c r="L37" s="1206"/>
      <c r="M37" s="1196"/>
      <c r="N37" s="1181"/>
      <c r="O37" s="587"/>
      <c r="P37" s="587"/>
      <c r="Q37" s="290" t="s">
        <v>350</v>
      </c>
      <c r="R37" s="290" t="s">
        <v>1117</v>
      </c>
      <c r="S37" s="290" t="s">
        <v>1122</v>
      </c>
      <c r="T37" s="291"/>
      <c r="U37" s="292"/>
      <c r="V37" s="293"/>
      <c r="W37" s="559"/>
      <c r="X37" s="559"/>
      <c r="Y37" s="931"/>
      <c r="Z37" s="932"/>
    </row>
    <row r="38" spans="1:26" s="4" customFormat="1" ht="49.5">
      <c r="A38" s="1286" t="s">
        <v>245</v>
      </c>
      <c r="B38" s="1272"/>
      <c r="C38" s="1289" t="s">
        <v>246</v>
      </c>
      <c r="D38" s="1292"/>
      <c r="E38" s="1193"/>
      <c r="F38" s="1194"/>
      <c r="G38" s="1194"/>
      <c r="H38" s="1199"/>
      <c r="I38" s="589"/>
      <c r="J38" s="1206" t="s">
        <v>317</v>
      </c>
      <c r="K38" s="1280"/>
      <c r="L38" s="1206"/>
      <c r="M38" s="1197"/>
      <c r="N38" s="1181"/>
      <c r="O38" s="587"/>
      <c r="P38" s="587"/>
      <c r="Q38" s="290" t="s">
        <v>351</v>
      </c>
      <c r="R38" s="290" t="s">
        <v>1119</v>
      </c>
      <c r="S38" s="290" t="s">
        <v>1123</v>
      </c>
      <c r="T38" s="291"/>
      <c r="U38" s="292"/>
      <c r="V38" s="293"/>
      <c r="W38" s="557"/>
      <c r="X38" s="557"/>
      <c r="Y38" s="1254"/>
      <c r="Z38" s="1252"/>
    </row>
    <row r="39" spans="1:26" s="4" customFormat="1" ht="84" customHeight="1">
      <c r="A39" s="1333" t="s">
        <v>247</v>
      </c>
      <c r="B39" s="1083">
        <v>131</v>
      </c>
      <c r="C39" s="1322" t="s">
        <v>248</v>
      </c>
      <c r="D39" s="1324" t="s">
        <v>421</v>
      </c>
      <c r="E39" s="1085" t="s">
        <v>1893</v>
      </c>
      <c r="F39" s="1312" t="s">
        <v>1336</v>
      </c>
      <c r="G39" s="1312" t="s">
        <v>1337</v>
      </c>
      <c r="H39" s="1082">
        <v>418518</v>
      </c>
      <c r="I39" s="773"/>
      <c r="J39" s="1335" t="s">
        <v>318</v>
      </c>
      <c r="K39" s="1336" t="s">
        <v>1117</v>
      </c>
      <c r="L39" s="1335" t="s">
        <v>1334</v>
      </c>
      <c r="M39" s="1319">
        <v>1</v>
      </c>
      <c r="N39" s="1321">
        <v>354986.97</v>
      </c>
      <c r="O39" s="765"/>
      <c r="P39" s="765"/>
      <c r="Q39" s="766" t="s">
        <v>318</v>
      </c>
      <c r="R39" s="766" t="s">
        <v>1117</v>
      </c>
      <c r="S39" s="766" t="s">
        <v>1122</v>
      </c>
      <c r="T39" s="768" t="s">
        <v>1335</v>
      </c>
      <c r="U39" s="769">
        <v>1</v>
      </c>
      <c r="V39" s="770">
        <v>27259.57</v>
      </c>
      <c r="W39" s="771"/>
      <c r="X39" s="771"/>
      <c r="Y39" s="1253"/>
      <c r="Z39" s="1251"/>
    </row>
    <row r="40" spans="1:26" s="4" customFormat="1" ht="87.75" customHeight="1">
      <c r="A40" s="1333" t="s">
        <v>247</v>
      </c>
      <c r="B40" s="1084"/>
      <c r="C40" s="1334" t="s">
        <v>248</v>
      </c>
      <c r="D40" s="1325"/>
      <c r="E40" s="1085"/>
      <c r="F40" s="1312"/>
      <c r="G40" s="1312"/>
      <c r="H40" s="1082"/>
      <c r="I40" s="773"/>
      <c r="J40" s="1335" t="s">
        <v>318</v>
      </c>
      <c r="K40" s="1337"/>
      <c r="L40" s="1335"/>
      <c r="M40" s="1349"/>
      <c r="N40" s="1321"/>
      <c r="O40" s="765"/>
      <c r="P40" s="765"/>
      <c r="Q40" s="766" t="s">
        <v>355</v>
      </c>
      <c r="R40" s="766" t="s">
        <v>1119</v>
      </c>
      <c r="S40" s="766" t="s">
        <v>1123</v>
      </c>
      <c r="T40" s="768" t="s">
        <v>1812</v>
      </c>
      <c r="U40" s="769">
        <v>1</v>
      </c>
      <c r="V40" s="770">
        <v>27147.77</v>
      </c>
      <c r="W40" s="774"/>
      <c r="X40" s="774"/>
      <c r="Y40" s="1254"/>
      <c r="Z40" s="1252"/>
    </row>
    <row r="41" spans="1:26" s="4" customFormat="1" ht="99">
      <c r="A41" s="1332" t="s">
        <v>249</v>
      </c>
      <c r="B41" s="952">
        <v>129</v>
      </c>
      <c r="C41" s="1274" t="s">
        <v>250</v>
      </c>
      <c r="D41" s="1050" t="s">
        <v>422</v>
      </c>
      <c r="E41" s="961" t="s">
        <v>1167</v>
      </c>
      <c r="F41" s="962" t="s">
        <v>2035</v>
      </c>
      <c r="G41" s="962" t="s">
        <v>2036</v>
      </c>
      <c r="H41" s="940">
        <v>722280.51</v>
      </c>
      <c r="I41" s="1009">
        <v>685265.71</v>
      </c>
      <c r="J41" s="1019" t="s">
        <v>319</v>
      </c>
      <c r="K41" s="1095" t="s">
        <v>1117</v>
      </c>
      <c r="L41" s="1019" t="s">
        <v>1322</v>
      </c>
      <c r="M41" s="947">
        <v>1</v>
      </c>
      <c r="N41" s="950">
        <v>612638.32</v>
      </c>
      <c r="O41" s="564">
        <v>320184.78</v>
      </c>
      <c r="P41" s="564">
        <v>288788.83</v>
      </c>
      <c r="Q41" s="444" t="s">
        <v>319</v>
      </c>
      <c r="R41" s="444" t="s">
        <v>1117</v>
      </c>
      <c r="S41" s="444" t="s">
        <v>1194</v>
      </c>
      <c r="T41" s="191" t="s">
        <v>1323</v>
      </c>
      <c r="U41" s="443">
        <v>1</v>
      </c>
      <c r="V41" s="440">
        <v>49073.36</v>
      </c>
      <c r="W41" s="565">
        <v>44261.44</v>
      </c>
      <c r="X41" s="525"/>
      <c r="Y41" s="1253">
        <v>8</v>
      </c>
      <c r="Z41" s="1251">
        <v>335384.47</v>
      </c>
    </row>
    <row r="42" spans="1:26" s="4" customFormat="1" ht="82.5">
      <c r="A42" s="1332"/>
      <c r="B42" s="953"/>
      <c r="C42" s="1275"/>
      <c r="D42" s="1125"/>
      <c r="E42" s="961"/>
      <c r="F42" s="962"/>
      <c r="G42" s="962"/>
      <c r="H42" s="940"/>
      <c r="I42" s="933"/>
      <c r="J42" s="1019"/>
      <c r="K42" s="1041"/>
      <c r="L42" s="1019"/>
      <c r="M42" s="949"/>
      <c r="N42" s="950"/>
      <c r="O42" s="564">
        <v>126836.51</v>
      </c>
      <c r="P42" s="564">
        <v>126836.51</v>
      </c>
      <c r="Q42" s="444" t="s">
        <v>356</v>
      </c>
      <c r="R42" s="444" t="s">
        <v>1117</v>
      </c>
      <c r="S42" s="444" t="s">
        <v>1194</v>
      </c>
      <c r="T42" s="191" t="s">
        <v>1324</v>
      </c>
      <c r="U42" s="443">
        <v>1</v>
      </c>
      <c r="V42" s="440">
        <v>19439.69</v>
      </c>
      <c r="W42" s="565">
        <v>19439.69</v>
      </c>
      <c r="X42" s="526"/>
      <c r="Y42" s="931"/>
      <c r="Z42" s="932"/>
    </row>
    <row r="43" spans="1:26" s="4" customFormat="1" ht="66">
      <c r="A43" s="1332"/>
      <c r="B43" s="953"/>
      <c r="C43" s="1275"/>
      <c r="D43" s="1125"/>
      <c r="E43" s="961"/>
      <c r="F43" s="962"/>
      <c r="G43" s="962"/>
      <c r="H43" s="940"/>
      <c r="I43" s="933"/>
      <c r="J43" s="1019"/>
      <c r="K43" s="1041"/>
      <c r="L43" s="1019"/>
      <c r="M43" s="949"/>
      <c r="N43" s="950"/>
      <c r="O43" s="564">
        <v>121206.3</v>
      </c>
      <c r="P43" s="564">
        <v>121206.3</v>
      </c>
      <c r="Q43" s="444" t="s">
        <v>357</v>
      </c>
      <c r="R43" s="444" t="s">
        <v>1119</v>
      </c>
      <c r="S43" s="444" t="s">
        <v>1123</v>
      </c>
      <c r="T43" s="191" t="s">
        <v>1800</v>
      </c>
      <c r="U43" s="443">
        <v>1</v>
      </c>
      <c r="V43" s="440">
        <v>18576.77</v>
      </c>
      <c r="W43" s="565">
        <v>18576.77</v>
      </c>
      <c r="X43" s="526"/>
      <c r="Y43" s="931"/>
      <c r="Z43" s="932"/>
    </row>
    <row r="44" spans="1:26" s="4" customFormat="1" ht="49.5">
      <c r="A44" s="1332" t="s">
        <v>249</v>
      </c>
      <c r="B44" s="954"/>
      <c r="C44" s="1282" t="s">
        <v>250</v>
      </c>
      <c r="D44" s="1051"/>
      <c r="E44" s="961"/>
      <c r="F44" s="962"/>
      <c r="G44" s="962"/>
      <c r="H44" s="940"/>
      <c r="I44" s="1010"/>
      <c r="J44" s="1019" t="s">
        <v>319</v>
      </c>
      <c r="K44" s="1096"/>
      <c r="L44" s="1019"/>
      <c r="M44" s="948"/>
      <c r="N44" s="950"/>
      <c r="O44" s="564">
        <v>44410.73</v>
      </c>
      <c r="P44" s="564">
        <v>44410.73</v>
      </c>
      <c r="Q44" s="446" t="s">
        <v>541</v>
      </c>
      <c r="R44" s="442" t="s">
        <v>1119</v>
      </c>
      <c r="S44" s="447" t="s">
        <v>1123</v>
      </c>
      <c r="T44" s="191" t="s">
        <v>1362</v>
      </c>
      <c r="U44" s="443">
        <v>1</v>
      </c>
      <c r="V44" s="440">
        <v>6806.65</v>
      </c>
      <c r="W44" s="565">
        <v>6806.65</v>
      </c>
      <c r="X44" s="524"/>
      <c r="Y44" s="1254"/>
      <c r="Z44" s="1252"/>
    </row>
    <row r="45" spans="1:26" s="4" customFormat="1" ht="82.5">
      <c r="A45" s="1332" t="s">
        <v>251</v>
      </c>
      <c r="B45" s="952">
        <v>144</v>
      </c>
      <c r="C45" s="1274" t="s">
        <v>252</v>
      </c>
      <c r="D45" s="1050" t="s">
        <v>0</v>
      </c>
      <c r="E45" s="961" t="s">
        <v>1167</v>
      </c>
      <c r="F45" s="962" t="s">
        <v>1210</v>
      </c>
      <c r="G45" s="962" t="s">
        <v>1216</v>
      </c>
      <c r="H45" s="940">
        <v>983908.67</v>
      </c>
      <c r="I45" s="562"/>
      <c r="J45" s="1019" t="s">
        <v>320</v>
      </c>
      <c r="K45" s="1095" t="s">
        <v>1117</v>
      </c>
      <c r="L45" s="1019" t="s">
        <v>1211</v>
      </c>
      <c r="M45" s="947">
        <v>1</v>
      </c>
      <c r="N45" s="1081">
        <v>834551.34</v>
      </c>
      <c r="O45" s="578"/>
      <c r="P45" s="578"/>
      <c r="Q45" s="411" t="s">
        <v>320</v>
      </c>
      <c r="R45" s="411" t="s">
        <v>1117</v>
      </c>
      <c r="S45" s="411" t="s">
        <v>1194</v>
      </c>
      <c r="T45" s="191" t="s">
        <v>1212</v>
      </c>
      <c r="U45" s="410">
        <v>1</v>
      </c>
      <c r="V45" s="409">
        <v>56376.43</v>
      </c>
      <c r="W45" s="525"/>
      <c r="X45" s="546">
        <v>260920.85</v>
      </c>
      <c r="Y45" s="1253">
        <v>6</v>
      </c>
      <c r="Z45" s="1251">
        <v>655785.76</v>
      </c>
    </row>
    <row r="46" spans="1:26" s="4" customFormat="1" ht="82.5">
      <c r="A46" s="1332"/>
      <c r="B46" s="953"/>
      <c r="C46" s="1275"/>
      <c r="D46" s="1125"/>
      <c r="E46" s="961"/>
      <c r="F46" s="962"/>
      <c r="G46" s="962"/>
      <c r="H46" s="940"/>
      <c r="I46" s="562"/>
      <c r="J46" s="1019"/>
      <c r="K46" s="1041"/>
      <c r="L46" s="1019"/>
      <c r="M46" s="949"/>
      <c r="N46" s="1087"/>
      <c r="O46" s="579"/>
      <c r="P46" s="579"/>
      <c r="Q46" s="411" t="s">
        <v>359</v>
      </c>
      <c r="R46" s="411" t="s">
        <v>1117</v>
      </c>
      <c r="S46" s="411" t="s">
        <v>1194</v>
      </c>
      <c r="T46" s="191" t="s">
        <v>1231</v>
      </c>
      <c r="U46" s="410">
        <v>1</v>
      </c>
      <c r="V46" s="409">
        <v>27441.27</v>
      </c>
      <c r="W46" s="526"/>
      <c r="X46" s="546">
        <v>136186.86</v>
      </c>
      <c r="Y46" s="931"/>
      <c r="Z46" s="932"/>
    </row>
    <row r="47" spans="1:26" s="4" customFormat="1" ht="82.5">
      <c r="A47" s="1332"/>
      <c r="B47" s="953"/>
      <c r="C47" s="1275"/>
      <c r="D47" s="1125"/>
      <c r="E47" s="961"/>
      <c r="F47" s="962"/>
      <c r="G47" s="962"/>
      <c r="H47" s="940"/>
      <c r="I47" s="562"/>
      <c r="J47" s="1019"/>
      <c r="K47" s="1041"/>
      <c r="L47" s="1019"/>
      <c r="M47" s="949"/>
      <c r="N47" s="1087"/>
      <c r="O47" s="579"/>
      <c r="P47" s="579"/>
      <c r="Q47" s="411" t="s">
        <v>360</v>
      </c>
      <c r="R47" s="411" t="s">
        <v>1117</v>
      </c>
      <c r="S47" s="411" t="s">
        <v>1194</v>
      </c>
      <c r="T47" s="191" t="s">
        <v>1232</v>
      </c>
      <c r="U47" s="410">
        <v>1</v>
      </c>
      <c r="V47" s="409">
        <v>34488.11</v>
      </c>
      <c r="W47" s="526"/>
      <c r="X47" s="546">
        <v>198309.83</v>
      </c>
      <c r="Y47" s="931"/>
      <c r="Z47" s="932"/>
    </row>
    <row r="48" spans="1:26" s="4" customFormat="1" ht="70.5" customHeight="1">
      <c r="A48" s="1332"/>
      <c r="B48" s="953"/>
      <c r="C48" s="1275"/>
      <c r="D48" s="1125"/>
      <c r="E48" s="961"/>
      <c r="F48" s="962"/>
      <c r="G48" s="962"/>
      <c r="H48" s="940"/>
      <c r="I48" s="562"/>
      <c r="J48" s="1019"/>
      <c r="K48" s="1041"/>
      <c r="L48" s="1019"/>
      <c r="M48" s="949"/>
      <c r="N48" s="1087"/>
      <c r="O48" s="579"/>
      <c r="P48" s="579"/>
      <c r="Q48" s="411" t="s">
        <v>329</v>
      </c>
      <c r="R48" s="411" t="s">
        <v>1119</v>
      </c>
      <c r="S48" s="411" t="s">
        <v>1331</v>
      </c>
      <c r="T48" s="191" t="s">
        <v>1332</v>
      </c>
      <c r="U48" s="410">
        <v>1</v>
      </c>
      <c r="V48" s="409">
        <v>3212.58</v>
      </c>
      <c r="W48" s="526"/>
      <c r="X48" s="546">
        <v>6610.51</v>
      </c>
      <c r="Y48" s="931"/>
      <c r="Z48" s="932"/>
    </row>
    <row r="49" spans="1:26" s="4" customFormat="1" ht="33">
      <c r="A49" s="1332" t="s">
        <v>251</v>
      </c>
      <c r="B49" s="954"/>
      <c r="C49" s="1282" t="s">
        <v>252</v>
      </c>
      <c r="D49" s="1051"/>
      <c r="E49" s="961"/>
      <c r="F49" s="962"/>
      <c r="G49" s="962"/>
      <c r="H49" s="940"/>
      <c r="I49" s="562"/>
      <c r="J49" s="1019" t="s">
        <v>320</v>
      </c>
      <c r="K49" s="1096"/>
      <c r="L49" s="1019"/>
      <c r="M49" s="948"/>
      <c r="N49" s="1116"/>
      <c r="O49" s="582"/>
      <c r="P49" s="582"/>
      <c r="Q49" s="411" t="s">
        <v>358</v>
      </c>
      <c r="R49" s="411" t="s">
        <v>1119</v>
      </c>
      <c r="S49" s="411" t="s">
        <v>1123</v>
      </c>
      <c r="T49" s="411" t="s">
        <v>1316</v>
      </c>
      <c r="U49" s="410">
        <v>1</v>
      </c>
      <c r="V49" s="409">
        <v>6389.73</v>
      </c>
      <c r="W49" s="524"/>
      <c r="X49" s="546">
        <v>44857.5</v>
      </c>
      <c r="Y49" s="1254"/>
      <c r="Z49" s="1252"/>
    </row>
    <row r="50" spans="1:26" s="4" customFormat="1" ht="33">
      <c r="A50" s="1295" t="s">
        <v>253</v>
      </c>
      <c r="B50" s="952">
        <v>141</v>
      </c>
      <c r="C50" s="1329" t="s">
        <v>254</v>
      </c>
      <c r="D50" s="1050" t="s">
        <v>1</v>
      </c>
      <c r="E50" s="961" t="s">
        <v>1167</v>
      </c>
      <c r="F50" s="962" t="s">
        <v>1205</v>
      </c>
      <c r="G50" s="962" t="s">
        <v>2200</v>
      </c>
      <c r="H50" s="940">
        <v>5999378</v>
      </c>
      <c r="I50" s="1009">
        <v>5999378</v>
      </c>
      <c r="J50" s="1019" t="s">
        <v>73</v>
      </c>
      <c r="K50" s="1095" t="s">
        <v>1117</v>
      </c>
      <c r="L50" s="1019" t="s">
        <v>1206</v>
      </c>
      <c r="M50" s="947">
        <v>1</v>
      </c>
      <c r="N50" s="950">
        <v>5088672.42</v>
      </c>
      <c r="O50" s="675">
        <v>4810123.54</v>
      </c>
      <c r="P50" s="675">
        <v>4807154.84</v>
      </c>
      <c r="Q50" s="676" t="s">
        <v>73</v>
      </c>
      <c r="R50" s="676" t="s">
        <v>1117</v>
      </c>
      <c r="S50" s="676" t="s">
        <v>1121</v>
      </c>
      <c r="T50" s="191" t="s">
        <v>1207</v>
      </c>
      <c r="U50" s="677">
        <v>1</v>
      </c>
      <c r="V50" s="679">
        <v>737227.14</v>
      </c>
      <c r="W50" s="679">
        <v>736772.14</v>
      </c>
      <c r="X50" s="525"/>
      <c r="Y50" s="1253">
        <v>6</v>
      </c>
      <c r="Z50" s="1251">
        <v>5822196.01</v>
      </c>
    </row>
    <row r="51" spans="1:26" s="4" customFormat="1" ht="82.5">
      <c r="A51" s="1295"/>
      <c r="B51" s="953"/>
      <c r="C51" s="1329"/>
      <c r="D51" s="1125"/>
      <c r="E51" s="961"/>
      <c r="F51" s="962"/>
      <c r="G51" s="962"/>
      <c r="H51" s="940"/>
      <c r="I51" s="933"/>
      <c r="J51" s="1019"/>
      <c r="K51" s="1041"/>
      <c r="L51" s="1019"/>
      <c r="M51" s="949"/>
      <c r="N51" s="950"/>
      <c r="O51" s="675">
        <v>13571.2</v>
      </c>
      <c r="P51" s="675">
        <v>0</v>
      </c>
      <c r="Q51" s="676" t="s">
        <v>361</v>
      </c>
      <c r="R51" s="676" t="s">
        <v>1117</v>
      </c>
      <c r="S51" s="676" t="s">
        <v>1121</v>
      </c>
      <c r="T51" s="191" t="s">
        <v>1208</v>
      </c>
      <c r="U51" s="677">
        <v>1</v>
      </c>
      <c r="V51" s="679">
        <v>2080</v>
      </c>
      <c r="W51" s="679">
        <v>0</v>
      </c>
      <c r="X51" s="526"/>
      <c r="Y51" s="931"/>
      <c r="Z51" s="932"/>
    </row>
    <row r="52" spans="1:26" s="4" customFormat="1" ht="49.5">
      <c r="A52" s="1295"/>
      <c r="B52" s="953"/>
      <c r="C52" s="1329"/>
      <c r="D52" s="1125"/>
      <c r="E52" s="961"/>
      <c r="F52" s="962"/>
      <c r="G52" s="962"/>
      <c r="H52" s="940"/>
      <c r="I52" s="933"/>
      <c r="J52" s="1019"/>
      <c r="K52" s="1041"/>
      <c r="L52" s="1019"/>
      <c r="M52" s="949"/>
      <c r="N52" s="950"/>
      <c r="O52" s="675">
        <v>21968.38</v>
      </c>
      <c r="P52" s="675">
        <v>21968.38</v>
      </c>
      <c r="Q52" s="676" t="s">
        <v>362</v>
      </c>
      <c r="R52" s="676" t="s">
        <v>1117</v>
      </c>
      <c r="S52" s="676" t="s">
        <v>1121</v>
      </c>
      <c r="T52" s="191" t="s">
        <v>1209</v>
      </c>
      <c r="U52" s="677">
        <v>1</v>
      </c>
      <c r="V52" s="679">
        <v>3367</v>
      </c>
      <c r="W52" s="679">
        <v>3367</v>
      </c>
      <c r="X52" s="526"/>
      <c r="Y52" s="931"/>
      <c r="Z52" s="932"/>
    </row>
    <row r="53" spans="1:26" s="4" customFormat="1" ht="33">
      <c r="A53" s="1295"/>
      <c r="B53" s="953"/>
      <c r="C53" s="1329"/>
      <c r="D53" s="1125"/>
      <c r="E53" s="961"/>
      <c r="F53" s="962"/>
      <c r="G53" s="962"/>
      <c r="H53" s="940"/>
      <c r="I53" s="933"/>
      <c r="J53" s="1019"/>
      <c r="K53" s="1041"/>
      <c r="L53" s="1019"/>
      <c r="M53" s="949"/>
      <c r="N53" s="950"/>
      <c r="O53" s="675">
        <v>70612.65</v>
      </c>
      <c r="P53" s="675">
        <v>70612.65</v>
      </c>
      <c r="Q53" s="676" t="s">
        <v>363</v>
      </c>
      <c r="R53" s="676" t="s">
        <v>1119</v>
      </c>
      <c r="S53" s="676" t="s">
        <v>1128</v>
      </c>
      <c r="T53" s="191" t="s">
        <v>1343</v>
      </c>
      <c r="U53" s="677">
        <v>1</v>
      </c>
      <c r="V53" s="679">
        <v>10822.5</v>
      </c>
      <c r="W53" s="679">
        <v>10822.5</v>
      </c>
      <c r="X53" s="526"/>
      <c r="Y53" s="931"/>
      <c r="Z53" s="932"/>
    </row>
    <row r="54" spans="1:26" s="4" customFormat="1" ht="33">
      <c r="A54" s="1295" t="s">
        <v>253</v>
      </c>
      <c r="B54" s="953"/>
      <c r="C54" s="1329" t="s">
        <v>254</v>
      </c>
      <c r="D54" s="1125"/>
      <c r="E54" s="961"/>
      <c r="F54" s="962"/>
      <c r="G54" s="962"/>
      <c r="H54" s="940"/>
      <c r="I54" s="933"/>
      <c r="J54" s="1019" t="s">
        <v>73</v>
      </c>
      <c r="K54" s="1041"/>
      <c r="L54" s="1019"/>
      <c r="M54" s="949"/>
      <c r="N54" s="950"/>
      <c r="O54" s="675">
        <v>172396.65</v>
      </c>
      <c r="P54" s="675">
        <v>188936.55</v>
      </c>
      <c r="Q54" s="676" t="s">
        <v>364</v>
      </c>
      <c r="R54" s="676" t="s">
        <v>1119</v>
      </c>
      <c r="S54" s="676" t="s">
        <v>1128</v>
      </c>
      <c r="T54" s="191" t="s">
        <v>1345</v>
      </c>
      <c r="U54" s="677">
        <v>1</v>
      </c>
      <c r="V54" s="679">
        <v>26422.5</v>
      </c>
      <c r="W54" s="679">
        <v>28957.5</v>
      </c>
      <c r="X54" s="526"/>
      <c r="Y54" s="931"/>
      <c r="Z54" s="932"/>
    </row>
    <row r="55" spans="1:26" s="4" customFormat="1" ht="81.75" customHeight="1">
      <c r="A55" s="1295" t="s">
        <v>253</v>
      </c>
      <c r="B55" s="954"/>
      <c r="C55" s="1329" t="s">
        <v>254</v>
      </c>
      <c r="D55" s="1051"/>
      <c r="E55" s="961"/>
      <c r="F55" s="962"/>
      <c r="G55" s="962"/>
      <c r="H55" s="940"/>
      <c r="I55" s="1010"/>
      <c r="J55" s="1019" t="s">
        <v>73</v>
      </c>
      <c r="K55" s="1096"/>
      <c r="L55" s="1019"/>
      <c r="M55" s="948"/>
      <c r="N55" s="950"/>
      <c r="O55" s="675"/>
      <c r="P55" s="675"/>
      <c r="Q55" s="678"/>
      <c r="R55" s="676"/>
      <c r="S55" s="676"/>
      <c r="T55" s="191"/>
      <c r="U55" s="677"/>
      <c r="V55" s="679"/>
      <c r="W55" s="679"/>
      <c r="X55" s="524"/>
      <c r="Y55" s="1254"/>
      <c r="Z55" s="1252"/>
    </row>
    <row r="56" spans="1:26" s="4" customFormat="1" ht="45.75" customHeight="1">
      <c r="A56" s="1295" t="s">
        <v>255</v>
      </c>
      <c r="B56" s="952">
        <v>137</v>
      </c>
      <c r="C56" s="1274" t="s">
        <v>256</v>
      </c>
      <c r="D56" s="1050" t="s">
        <v>2</v>
      </c>
      <c r="E56" s="961" t="s">
        <v>1167</v>
      </c>
      <c r="F56" s="962" t="s">
        <v>1256</v>
      </c>
      <c r="G56" s="962" t="s">
        <v>2105</v>
      </c>
      <c r="H56" s="940">
        <v>4717915.25</v>
      </c>
      <c r="I56" s="1009"/>
      <c r="J56" s="1019" t="s">
        <v>95</v>
      </c>
      <c r="K56" s="1095" t="s">
        <v>1117</v>
      </c>
      <c r="L56" s="1019" t="s">
        <v>1259</v>
      </c>
      <c r="M56" s="947">
        <v>1</v>
      </c>
      <c r="N56" s="950">
        <v>4001735.71</v>
      </c>
      <c r="O56" s="680"/>
      <c r="P56" s="680"/>
      <c r="Q56" s="681" t="s">
        <v>95</v>
      </c>
      <c r="R56" s="681" t="s">
        <v>1117</v>
      </c>
      <c r="S56" s="681" t="s">
        <v>1122</v>
      </c>
      <c r="T56" s="191" t="s">
        <v>1260</v>
      </c>
      <c r="U56" s="682">
        <v>1</v>
      </c>
      <c r="V56" s="683">
        <v>448310.9</v>
      </c>
      <c r="W56" s="525"/>
      <c r="X56" s="525"/>
      <c r="Y56" s="1253">
        <v>12</v>
      </c>
      <c r="Z56" s="1251">
        <v>4043195.36</v>
      </c>
    </row>
    <row r="57" spans="1:26" s="4" customFormat="1" ht="165" customHeight="1">
      <c r="A57" s="1295" t="s">
        <v>255</v>
      </c>
      <c r="B57" s="954"/>
      <c r="C57" s="1282" t="s">
        <v>256</v>
      </c>
      <c r="D57" s="1051"/>
      <c r="E57" s="961"/>
      <c r="F57" s="962"/>
      <c r="G57" s="962"/>
      <c r="H57" s="940"/>
      <c r="I57" s="1010"/>
      <c r="J57" s="1019" t="s">
        <v>95</v>
      </c>
      <c r="K57" s="1096"/>
      <c r="L57" s="1019"/>
      <c r="M57" s="948"/>
      <c r="N57" s="950"/>
      <c r="O57" s="680"/>
      <c r="P57" s="680"/>
      <c r="Q57" s="681" t="s">
        <v>365</v>
      </c>
      <c r="R57" s="681" t="s">
        <v>1119</v>
      </c>
      <c r="S57" s="681" t="s">
        <v>1123</v>
      </c>
      <c r="T57" s="191" t="s">
        <v>1333</v>
      </c>
      <c r="U57" s="682">
        <v>1</v>
      </c>
      <c r="V57" s="683">
        <v>165018.09</v>
      </c>
      <c r="W57" s="524"/>
      <c r="X57" s="524"/>
      <c r="Y57" s="1254"/>
      <c r="Z57" s="1252"/>
    </row>
    <row r="58" spans="1:26" s="4" customFormat="1" ht="53.25" customHeight="1">
      <c r="A58" s="1295" t="s">
        <v>257</v>
      </c>
      <c r="B58" s="952">
        <v>142</v>
      </c>
      <c r="C58" s="1274" t="s">
        <v>258</v>
      </c>
      <c r="D58" s="1050" t="s">
        <v>3</v>
      </c>
      <c r="E58" s="961" t="s">
        <v>1167</v>
      </c>
      <c r="F58" s="962" t="s">
        <v>969</v>
      </c>
      <c r="G58" s="962" t="s">
        <v>1253</v>
      </c>
      <c r="H58" s="940">
        <v>4892695.8</v>
      </c>
      <c r="I58" s="1009"/>
      <c r="J58" s="1019" t="s">
        <v>321</v>
      </c>
      <c r="K58" s="1095" t="s">
        <v>1117</v>
      </c>
      <c r="L58" s="1019" t="s">
        <v>1254</v>
      </c>
      <c r="M58" s="947">
        <v>1</v>
      </c>
      <c r="N58" s="950">
        <v>4149984.57</v>
      </c>
      <c r="O58" s="564"/>
      <c r="P58" s="564"/>
      <c r="Q58" s="421" t="s">
        <v>321</v>
      </c>
      <c r="R58" s="421" t="s">
        <v>1117</v>
      </c>
      <c r="S58" s="421" t="s">
        <v>1131</v>
      </c>
      <c r="T58" s="191" t="s">
        <v>1255</v>
      </c>
      <c r="U58" s="422">
        <v>1</v>
      </c>
      <c r="V58" s="423">
        <v>582275.36</v>
      </c>
      <c r="W58" s="525"/>
      <c r="X58" s="525"/>
      <c r="Y58" s="1253">
        <v>9</v>
      </c>
      <c r="Z58" s="1251">
        <v>3961657.24</v>
      </c>
    </row>
    <row r="59" spans="1:26" s="4" customFormat="1" ht="126.75" customHeight="1">
      <c r="A59" s="1295" t="s">
        <v>257</v>
      </c>
      <c r="B59" s="954"/>
      <c r="C59" s="1275" t="s">
        <v>258</v>
      </c>
      <c r="D59" s="1051"/>
      <c r="E59" s="961"/>
      <c r="F59" s="962"/>
      <c r="G59" s="962"/>
      <c r="H59" s="940"/>
      <c r="I59" s="1010"/>
      <c r="J59" s="1019" t="s">
        <v>321</v>
      </c>
      <c r="K59" s="1096"/>
      <c r="L59" s="1019"/>
      <c r="M59" s="949"/>
      <c r="N59" s="950"/>
      <c r="O59" s="564"/>
      <c r="P59" s="564"/>
      <c r="Q59" s="421" t="s">
        <v>77</v>
      </c>
      <c r="R59" s="421" t="s">
        <v>1119</v>
      </c>
      <c r="S59" s="421" t="s">
        <v>1124</v>
      </c>
      <c r="T59" s="191" t="s">
        <v>1339</v>
      </c>
      <c r="U59" s="422">
        <v>1</v>
      </c>
      <c r="V59" s="423">
        <v>53775.1</v>
      </c>
      <c r="W59" s="526"/>
      <c r="X59" s="526"/>
      <c r="Y59" s="931"/>
      <c r="Z59" s="932"/>
    </row>
    <row r="60" spans="1:26" s="4" customFormat="1" ht="33">
      <c r="A60" s="1283" t="s">
        <v>259</v>
      </c>
      <c r="B60" s="952">
        <v>216</v>
      </c>
      <c r="C60" s="1274" t="s">
        <v>260</v>
      </c>
      <c r="D60" s="1050" t="s">
        <v>4</v>
      </c>
      <c r="E60" s="967" t="s">
        <v>1167</v>
      </c>
      <c r="F60" s="976" t="s">
        <v>1256</v>
      </c>
      <c r="G60" s="976" t="s">
        <v>1257</v>
      </c>
      <c r="H60" s="1009">
        <v>1413998.09</v>
      </c>
      <c r="I60" s="572"/>
      <c r="J60" s="1095" t="s">
        <v>95</v>
      </c>
      <c r="K60" s="1095" t="s">
        <v>1117</v>
      </c>
      <c r="L60" s="1097" t="s">
        <v>1991</v>
      </c>
      <c r="M60" s="952">
        <v>1</v>
      </c>
      <c r="N60" s="1009">
        <v>1199353.17</v>
      </c>
      <c r="O60" s="572"/>
      <c r="P60" s="572"/>
      <c r="Q60" s="427" t="s">
        <v>95</v>
      </c>
      <c r="R60" s="427" t="s">
        <v>1117</v>
      </c>
      <c r="S60" s="427" t="s">
        <v>1122</v>
      </c>
      <c r="T60" s="427" t="s">
        <v>1258</v>
      </c>
      <c r="U60" s="426">
        <v>1</v>
      </c>
      <c r="V60" s="424">
        <v>118377.07</v>
      </c>
      <c r="W60" s="572"/>
      <c r="X60" s="517"/>
      <c r="Y60" s="1253">
        <v>8</v>
      </c>
      <c r="Z60" s="1251">
        <v>510123.3</v>
      </c>
    </row>
    <row r="61" spans="1:26" s="4" customFormat="1" ht="99">
      <c r="A61" s="1284"/>
      <c r="B61" s="953"/>
      <c r="C61" s="1275"/>
      <c r="D61" s="1125"/>
      <c r="E61" s="968"/>
      <c r="F61" s="1140"/>
      <c r="G61" s="1140"/>
      <c r="H61" s="933"/>
      <c r="I61" s="560"/>
      <c r="J61" s="1041"/>
      <c r="K61" s="1041"/>
      <c r="L61" s="1021"/>
      <c r="M61" s="953"/>
      <c r="N61" s="933"/>
      <c r="O61" s="560"/>
      <c r="P61" s="560"/>
      <c r="Q61" s="427" t="s">
        <v>366</v>
      </c>
      <c r="R61" s="427" t="s">
        <v>1117</v>
      </c>
      <c r="S61" s="427" t="s">
        <v>1194</v>
      </c>
      <c r="T61" s="427" t="s">
        <v>2027</v>
      </c>
      <c r="U61" s="426">
        <v>1</v>
      </c>
      <c r="V61" s="424">
        <v>13015.07</v>
      </c>
      <c r="W61" s="560"/>
      <c r="X61" s="512"/>
      <c r="Y61" s="931"/>
      <c r="Z61" s="932"/>
    </row>
    <row r="62" spans="1:26" s="4" customFormat="1" ht="66">
      <c r="A62" s="1284"/>
      <c r="B62" s="953"/>
      <c r="C62" s="1275"/>
      <c r="D62" s="1125"/>
      <c r="E62" s="968"/>
      <c r="F62" s="1140"/>
      <c r="G62" s="1140"/>
      <c r="H62" s="933"/>
      <c r="I62" s="560"/>
      <c r="J62" s="1041"/>
      <c r="K62" s="1041"/>
      <c r="L62" s="1021"/>
      <c r="M62" s="953"/>
      <c r="N62" s="933"/>
      <c r="O62" s="560"/>
      <c r="P62" s="560"/>
      <c r="Q62" s="427" t="s">
        <v>367</v>
      </c>
      <c r="R62" s="427" t="s">
        <v>1117</v>
      </c>
      <c r="S62" s="427" t="s">
        <v>1120</v>
      </c>
      <c r="T62" s="427" t="s">
        <v>2028</v>
      </c>
      <c r="U62" s="426">
        <v>1</v>
      </c>
      <c r="V62" s="424">
        <v>3593.12</v>
      </c>
      <c r="W62" s="560"/>
      <c r="X62" s="512"/>
      <c r="Y62" s="931"/>
      <c r="Z62" s="932"/>
    </row>
    <row r="63" spans="1:26" s="4" customFormat="1" ht="66">
      <c r="A63" s="1284"/>
      <c r="B63" s="953"/>
      <c r="C63" s="1275"/>
      <c r="D63" s="1125"/>
      <c r="E63" s="968"/>
      <c r="F63" s="1140"/>
      <c r="G63" s="1140"/>
      <c r="H63" s="933"/>
      <c r="I63" s="560"/>
      <c r="J63" s="1041"/>
      <c r="K63" s="1041"/>
      <c r="L63" s="1021"/>
      <c r="M63" s="953"/>
      <c r="N63" s="933"/>
      <c r="O63" s="560"/>
      <c r="P63" s="560"/>
      <c r="Q63" s="427" t="s">
        <v>368</v>
      </c>
      <c r="R63" s="427" t="s">
        <v>1119</v>
      </c>
      <c r="S63" s="427" t="s">
        <v>1123</v>
      </c>
      <c r="T63" s="427" t="s">
        <v>1346</v>
      </c>
      <c r="U63" s="426">
        <v>1</v>
      </c>
      <c r="V63" s="424">
        <v>40087.46</v>
      </c>
      <c r="W63" s="560"/>
      <c r="X63" s="512"/>
      <c r="Y63" s="931"/>
      <c r="Z63" s="932"/>
    </row>
    <row r="64" spans="1:26" s="4" customFormat="1" ht="49.5">
      <c r="A64" s="1285" t="s">
        <v>259</v>
      </c>
      <c r="B64" s="954"/>
      <c r="C64" s="1282" t="s">
        <v>260</v>
      </c>
      <c r="D64" s="1051"/>
      <c r="E64" s="969"/>
      <c r="F64" s="1141"/>
      <c r="G64" s="1141"/>
      <c r="H64" s="1010"/>
      <c r="I64" s="573"/>
      <c r="J64" s="1096" t="s">
        <v>95</v>
      </c>
      <c r="K64" s="1096"/>
      <c r="L64" s="1098"/>
      <c r="M64" s="954"/>
      <c r="N64" s="1010"/>
      <c r="O64" s="573"/>
      <c r="P64" s="573"/>
      <c r="Q64" s="427" t="s">
        <v>369</v>
      </c>
      <c r="R64" s="427" t="s">
        <v>1119</v>
      </c>
      <c r="S64" s="427" t="s">
        <v>1123</v>
      </c>
      <c r="T64" s="425" t="s">
        <v>1351</v>
      </c>
      <c r="U64" s="426">
        <v>1</v>
      </c>
      <c r="V64" s="424">
        <v>8747.04</v>
      </c>
      <c r="W64" s="573"/>
      <c r="X64" s="518"/>
      <c r="Y64" s="1254"/>
      <c r="Z64" s="1252"/>
    </row>
    <row r="65" spans="1:26" s="4" customFormat="1" ht="67.5" customHeight="1">
      <c r="A65" s="1295" t="s">
        <v>261</v>
      </c>
      <c r="B65" s="952">
        <v>146</v>
      </c>
      <c r="C65" s="1274" t="s">
        <v>262</v>
      </c>
      <c r="D65" s="1050" t="s">
        <v>5</v>
      </c>
      <c r="E65" s="961" t="s">
        <v>1167</v>
      </c>
      <c r="F65" s="962" t="s">
        <v>1262</v>
      </c>
      <c r="G65" s="962" t="s">
        <v>1263</v>
      </c>
      <c r="H65" s="940">
        <v>961233.73</v>
      </c>
      <c r="I65" s="1009">
        <v>961233.73</v>
      </c>
      <c r="J65" s="1019" t="s">
        <v>322</v>
      </c>
      <c r="K65" s="1095" t="s">
        <v>1117</v>
      </c>
      <c r="L65" s="1019" t="s">
        <v>1264</v>
      </c>
      <c r="M65" s="947">
        <v>1</v>
      </c>
      <c r="N65" s="950">
        <v>815318.45</v>
      </c>
      <c r="O65" s="564">
        <v>357222.22</v>
      </c>
      <c r="P65" s="564">
        <v>425656.73</v>
      </c>
      <c r="Q65" s="580" t="s">
        <v>322</v>
      </c>
      <c r="R65" s="580" t="s">
        <v>1117</v>
      </c>
      <c r="S65" s="574" t="s">
        <v>1194</v>
      </c>
      <c r="T65" s="581" t="s">
        <v>1265</v>
      </c>
      <c r="U65" s="566">
        <v>1</v>
      </c>
      <c r="V65" s="573">
        <v>54749.93</v>
      </c>
      <c r="W65" s="573">
        <v>65238.59</v>
      </c>
      <c r="X65" s="512"/>
      <c r="Y65" s="1253">
        <v>9</v>
      </c>
      <c r="Z65" s="1251">
        <v>857089.4</v>
      </c>
    </row>
    <row r="66" spans="1:26" s="4" customFormat="1" ht="165">
      <c r="A66" s="1295"/>
      <c r="B66" s="953"/>
      <c r="C66" s="1275"/>
      <c r="D66" s="1125"/>
      <c r="E66" s="961"/>
      <c r="F66" s="962"/>
      <c r="G66" s="962"/>
      <c r="H66" s="940"/>
      <c r="I66" s="933"/>
      <c r="J66" s="1019"/>
      <c r="K66" s="1041"/>
      <c r="L66" s="1019"/>
      <c r="M66" s="949"/>
      <c r="N66" s="950"/>
      <c r="O66" s="564">
        <v>169472.77</v>
      </c>
      <c r="P66" s="564">
        <v>101038.26</v>
      </c>
      <c r="Q66" s="580" t="s">
        <v>370</v>
      </c>
      <c r="R66" s="580" t="s">
        <v>1117</v>
      </c>
      <c r="S66" s="574" t="s">
        <v>1194</v>
      </c>
      <c r="T66" s="581" t="s">
        <v>1266</v>
      </c>
      <c r="U66" s="566">
        <v>1</v>
      </c>
      <c r="V66" s="573">
        <v>25974.37</v>
      </c>
      <c r="W66" s="573">
        <v>15485.7</v>
      </c>
      <c r="X66" s="512"/>
      <c r="Y66" s="931"/>
      <c r="Z66" s="932"/>
    </row>
    <row r="67" spans="1:26" s="4" customFormat="1" ht="33">
      <c r="A67" s="1295"/>
      <c r="B67" s="953"/>
      <c r="C67" s="1275"/>
      <c r="D67" s="1125"/>
      <c r="E67" s="961"/>
      <c r="F67" s="962"/>
      <c r="G67" s="962"/>
      <c r="H67" s="940"/>
      <c r="I67" s="933"/>
      <c r="J67" s="1019"/>
      <c r="K67" s="1041"/>
      <c r="L67" s="1019"/>
      <c r="M67" s="949"/>
      <c r="N67" s="950"/>
      <c r="O67" s="564">
        <v>127028.89</v>
      </c>
      <c r="P67" s="564">
        <v>127028.89</v>
      </c>
      <c r="Q67" s="580" t="s">
        <v>371</v>
      </c>
      <c r="R67" s="580" t="s">
        <v>1119</v>
      </c>
      <c r="S67" s="580" t="s">
        <v>1123</v>
      </c>
      <c r="T67" s="581" t="s">
        <v>1354</v>
      </c>
      <c r="U67" s="566">
        <v>1</v>
      </c>
      <c r="V67" s="573">
        <v>19469.18</v>
      </c>
      <c r="W67" s="573">
        <v>19469.18</v>
      </c>
      <c r="X67" s="512"/>
      <c r="Y67" s="931"/>
      <c r="Z67" s="932"/>
    </row>
    <row r="68" spans="1:26" s="4" customFormat="1" ht="33">
      <c r="A68" s="1295"/>
      <c r="B68" s="953"/>
      <c r="C68" s="1275"/>
      <c r="D68" s="1125"/>
      <c r="E68" s="961"/>
      <c r="F68" s="962"/>
      <c r="G68" s="962"/>
      <c r="H68" s="940"/>
      <c r="I68" s="933"/>
      <c r="J68" s="1019"/>
      <c r="K68" s="1041"/>
      <c r="L68" s="1019"/>
      <c r="M68" s="949"/>
      <c r="N68" s="950"/>
      <c r="O68" s="564">
        <v>52923.19</v>
      </c>
      <c r="P68" s="564">
        <v>52923.19</v>
      </c>
      <c r="Q68" s="580" t="s">
        <v>1267</v>
      </c>
      <c r="R68" s="580" t="s">
        <v>1117</v>
      </c>
      <c r="S68" s="580" t="s">
        <v>1122</v>
      </c>
      <c r="T68" s="581" t="s">
        <v>1268</v>
      </c>
      <c r="U68" s="566">
        <v>1</v>
      </c>
      <c r="V68" s="573">
        <v>8111.31</v>
      </c>
      <c r="W68" s="573">
        <v>8111.31</v>
      </c>
      <c r="X68" s="512"/>
      <c r="Y68" s="931"/>
      <c r="Z68" s="932"/>
    </row>
    <row r="69" spans="1:26" s="4" customFormat="1" ht="77.25" customHeight="1">
      <c r="A69" s="1295" t="s">
        <v>261</v>
      </c>
      <c r="B69" s="954"/>
      <c r="C69" s="1282" t="s">
        <v>262</v>
      </c>
      <c r="D69" s="1051"/>
      <c r="E69" s="961"/>
      <c r="F69" s="962"/>
      <c r="G69" s="962"/>
      <c r="H69" s="940"/>
      <c r="I69" s="1010"/>
      <c r="J69" s="1019" t="s">
        <v>322</v>
      </c>
      <c r="K69" s="1096"/>
      <c r="L69" s="1019"/>
      <c r="M69" s="948"/>
      <c r="N69" s="950"/>
      <c r="O69" s="564">
        <v>108671.38</v>
      </c>
      <c r="P69" s="564">
        <v>108671.38</v>
      </c>
      <c r="Q69" s="580" t="s">
        <v>372</v>
      </c>
      <c r="R69" s="580" t="s">
        <v>1119</v>
      </c>
      <c r="S69" s="580" t="s">
        <v>1123</v>
      </c>
      <c r="T69" s="580" t="s">
        <v>1361</v>
      </c>
      <c r="U69" s="563">
        <v>1</v>
      </c>
      <c r="V69" s="582">
        <v>16655.6</v>
      </c>
      <c r="W69" s="582">
        <v>16655.6</v>
      </c>
      <c r="X69" s="522"/>
      <c r="Y69" s="1254"/>
      <c r="Z69" s="1252"/>
    </row>
    <row r="70" spans="1:26" s="4" customFormat="1" ht="77.25" customHeight="1">
      <c r="A70" s="1177" t="s">
        <v>1190</v>
      </c>
      <c r="B70" s="987">
        <v>148</v>
      </c>
      <c r="C70" s="1019" t="s">
        <v>1195</v>
      </c>
      <c r="D70" s="1019" t="s">
        <v>1198</v>
      </c>
      <c r="E70" s="967" t="s">
        <v>1167</v>
      </c>
      <c r="F70" s="962" t="s">
        <v>1822</v>
      </c>
      <c r="G70" s="962" t="s">
        <v>1823</v>
      </c>
      <c r="H70" s="1348">
        <v>1525476.9</v>
      </c>
      <c r="I70" s="940">
        <v>1398244.83</v>
      </c>
      <c r="J70" s="1019" t="s">
        <v>1196</v>
      </c>
      <c r="K70" s="1019" t="s">
        <v>1117</v>
      </c>
      <c r="L70" s="1019" t="s">
        <v>1820</v>
      </c>
      <c r="M70" s="1177">
        <v>1</v>
      </c>
      <c r="N70" s="950">
        <v>1293909.5</v>
      </c>
      <c r="O70" s="564">
        <v>1293909.5</v>
      </c>
      <c r="P70" s="564">
        <v>1185991.26</v>
      </c>
      <c r="Q70" s="580" t="s">
        <v>1196</v>
      </c>
      <c r="R70" s="580" t="s">
        <v>1117</v>
      </c>
      <c r="S70" s="580" t="s">
        <v>1138</v>
      </c>
      <c r="T70" s="580" t="s">
        <v>1821</v>
      </c>
      <c r="U70" s="563">
        <v>1</v>
      </c>
      <c r="V70" s="582">
        <v>198312</v>
      </c>
      <c r="W70" s="582">
        <v>181771.83</v>
      </c>
      <c r="X70" s="521"/>
      <c r="Y70" s="1253">
        <v>3</v>
      </c>
      <c r="Z70" s="1251">
        <v>84414.64</v>
      </c>
    </row>
    <row r="71" spans="1:26" s="4" customFormat="1" ht="77.25" customHeight="1">
      <c r="A71" s="1177"/>
      <c r="B71" s="987"/>
      <c r="C71" s="1019"/>
      <c r="D71" s="1019"/>
      <c r="E71" s="969"/>
      <c r="F71" s="962"/>
      <c r="G71" s="962"/>
      <c r="H71" s="1348"/>
      <c r="I71" s="940"/>
      <c r="J71" s="1019"/>
      <c r="K71" s="1019"/>
      <c r="L71" s="1019"/>
      <c r="M71" s="1177"/>
      <c r="N71" s="950"/>
      <c r="O71" s="564">
        <v>0</v>
      </c>
      <c r="P71" s="564">
        <v>0</v>
      </c>
      <c r="Q71" s="580" t="s">
        <v>1197</v>
      </c>
      <c r="R71" s="580" t="s">
        <v>1119</v>
      </c>
      <c r="S71" s="580" t="s">
        <v>1127</v>
      </c>
      <c r="T71" s="567" t="s">
        <v>1161</v>
      </c>
      <c r="U71" s="585">
        <v>0</v>
      </c>
      <c r="V71" s="564">
        <v>0</v>
      </c>
      <c r="W71" s="564">
        <v>0</v>
      </c>
      <c r="X71" s="522"/>
      <c r="Y71" s="1254"/>
      <c r="Z71" s="1252"/>
    </row>
    <row r="72" spans="1:26" s="4" customFormat="1" ht="48.75" customHeight="1">
      <c r="A72" s="1331" t="s">
        <v>263</v>
      </c>
      <c r="B72" s="953">
        <v>212</v>
      </c>
      <c r="C72" s="1200" t="s">
        <v>264</v>
      </c>
      <c r="D72" s="1202" t="s">
        <v>6</v>
      </c>
      <c r="E72" s="969" t="s">
        <v>1167</v>
      </c>
      <c r="F72" s="995" t="s">
        <v>1171</v>
      </c>
      <c r="G72" s="995" t="s">
        <v>1172</v>
      </c>
      <c r="H72" s="1007">
        <v>1063235.1</v>
      </c>
      <c r="I72" s="1009"/>
      <c r="J72" s="968" t="s">
        <v>323</v>
      </c>
      <c r="K72" s="968" t="s">
        <v>1119</v>
      </c>
      <c r="L72" s="1028" t="s">
        <v>1173</v>
      </c>
      <c r="M72" s="949">
        <v>1</v>
      </c>
      <c r="N72" s="1087">
        <v>901836.02</v>
      </c>
      <c r="O72" s="579"/>
      <c r="P72" s="579"/>
      <c r="Q72" s="567" t="s">
        <v>1233</v>
      </c>
      <c r="R72" s="567" t="s">
        <v>1119</v>
      </c>
      <c r="S72" s="567" t="s">
        <v>1128</v>
      </c>
      <c r="T72" s="575" t="s">
        <v>1318</v>
      </c>
      <c r="U72" s="585">
        <v>1</v>
      </c>
      <c r="V72" s="564">
        <v>108287.99</v>
      </c>
      <c r="W72" s="578"/>
      <c r="X72" s="536">
        <v>531564.39</v>
      </c>
      <c r="Y72" s="1253">
        <v>7</v>
      </c>
      <c r="Z72" s="1251">
        <v>635113.27</v>
      </c>
    </row>
    <row r="73" spans="1:26" s="4" customFormat="1" ht="45" customHeight="1">
      <c r="A73" s="1331" t="s">
        <v>263</v>
      </c>
      <c r="B73" s="954"/>
      <c r="C73" s="1200" t="s">
        <v>264</v>
      </c>
      <c r="D73" s="1202"/>
      <c r="E73" s="961"/>
      <c r="F73" s="995"/>
      <c r="G73" s="995"/>
      <c r="H73" s="1007"/>
      <c r="I73" s="1010"/>
      <c r="J73" s="968" t="s">
        <v>323</v>
      </c>
      <c r="K73" s="969"/>
      <c r="L73" s="1028"/>
      <c r="M73" s="949"/>
      <c r="N73" s="1087"/>
      <c r="O73" s="579"/>
      <c r="P73" s="579"/>
      <c r="Q73" s="567" t="s">
        <v>373</v>
      </c>
      <c r="R73" s="567" t="s">
        <v>1117</v>
      </c>
      <c r="S73" s="567" t="s">
        <v>1121</v>
      </c>
      <c r="T73" s="575" t="s">
        <v>1174</v>
      </c>
      <c r="U73" s="585">
        <v>1</v>
      </c>
      <c r="V73" s="564">
        <v>29932.57</v>
      </c>
      <c r="W73" s="579"/>
      <c r="X73" s="536">
        <v>46007.67</v>
      </c>
      <c r="Y73" s="931"/>
      <c r="Z73" s="932"/>
    </row>
    <row r="74" spans="1:26" s="4" customFormat="1" ht="82.5">
      <c r="A74" s="1295" t="s">
        <v>265</v>
      </c>
      <c r="B74" s="952">
        <v>209</v>
      </c>
      <c r="C74" s="1329" t="s">
        <v>266</v>
      </c>
      <c r="D74" s="1330" t="s">
        <v>8</v>
      </c>
      <c r="E74" s="961" t="s">
        <v>1167</v>
      </c>
      <c r="F74" s="962" t="s">
        <v>1243</v>
      </c>
      <c r="G74" s="962" t="s">
        <v>1244</v>
      </c>
      <c r="H74" s="1328">
        <v>1167548.1800000002</v>
      </c>
      <c r="I74" s="1087">
        <v>1167548.18</v>
      </c>
      <c r="J74" s="961" t="s">
        <v>324</v>
      </c>
      <c r="K74" s="967" t="s">
        <v>1117</v>
      </c>
      <c r="L74" s="1020" t="s">
        <v>1245</v>
      </c>
      <c r="M74" s="947">
        <v>1</v>
      </c>
      <c r="N74" s="950">
        <v>990314.36</v>
      </c>
      <c r="O74" s="564">
        <v>814575.31</v>
      </c>
      <c r="P74" s="564">
        <v>811521.79</v>
      </c>
      <c r="Q74" s="567" t="s">
        <v>324</v>
      </c>
      <c r="R74" s="567" t="s">
        <v>1117</v>
      </c>
      <c r="S74" s="567" t="s">
        <v>1131</v>
      </c>
      <c r="T74" s="575" t="s">
        <v>1246</v>
      </c>
      <c r="U74" s="585">
        <v>1</v>
      </c>
      <c r="V74" s="564">
        <v>124846.49</v>
      </c>
      <c r="W74" s="564">
        <v>124378.49</v>
      </c>
      <c r="X74" s="520"/>
      <c r="Y74" s="1253">
        <v>8</v>
      </c>
      <c r="Z74" s="1251">
        <v>759889.45</v>
      </c>
    </row>
    <row r="75" spans="1:26" s="4" customFormat="1" ht="49.5">
      <c r="A75" s="1295"/>
      <c r="B75" s="953"/>
      <c r="C75" s="1329"/>
      <c r="D75" s="1125"/>
      <c r="E75" s="961"/>
      <c r="F75" s="962"/>
      <c r="G75" s="962"/>
      <c r="H75" s="1087"/>
      <c r="I75" s="1087"/>
      <c r="J75" s="961"/>
      <c r="K75" s="968"/>
      <c r="L75" s="1020"/>
      <c r="M75" s="949"/>
      <c r="N75" s="950"/>
      <c r="O75" s="564">
        <v>87806.76</v>
      </c>
      <c r="P75" s="564">
        <v>89333.52</v>
      </c>
      <c r="Q75" s="567" t="s">
        <v>374</v>
      </c>
      <c r="R75" s="567" t="s">
        <v>1119</v>
      </c>
      <c r="S75" s="567" t="s">
        <v>1133</v>
      </c>
      <c r="T75" s="575" t="s">
        <v>1341</v>
      </c>
      <c r="U75" s="585">
        <v>1</v>
      </c>
      <c r="V75" s="564">
        <v>13457.77</v>
      </c>
      <c r="W75" s="564">
        <v>13691.77</v>
      </c>
      <c r="X75" s="521"/>
      <c r="Y75" s="931"/>
      <c r="Z75" s="932"/>
    </row>
    <row r="76" spans="1:26" s="4" customFormat="1" ht="49.5">
      <c r="A76" s="1295" t="s">
        <v>265</v>
      </c>
      <c r="B76" s="954"/>
      <c r="C76" s="1329" t="s">
        <v>266</v>
      </c>
      <c r="D76" s="1051"/>
      <c r="E76" s="961"/>
      <c r="F76" s="962"/>
      <c r="G76" s="962"/>
      <c r="H76" s="1116"/>
      <c r="I76" s="1116"/>
      <c r="J76" s="961" t="s">
        <v>324</v>
      </c>
      <c r="K76" s="969"/>
      <c r="L76" s="1020"/>
      <c r="M76" s="948"/>
      <c r="N76" s="950"/>
      <c r="O76" s="564">
        <v>87932.29</v>
      </c>
      <c r="P76" s="564">
        <v>89459.05</v>
      </c>
      <c r="Q76" s="574" t="s">
        <v>375</v>
      </c>
      <c r="R76" s="574" t="s">
        <v>1119</v>
      </c>
      <c r="S76" s="574" t="s">
        <v>1123</v>
      </c>
      <c r="T76" s="191"/>
      <c r="U76" s="570"/>
      <c r="V76" s="565"/>
      <c r="W76" s="565"/>
      <c r="X76" s="524"/>
      <c r="Y76" s="1254"/>
      <c r="Z76" s="1252"/>
    </row>
    <row r="77" spans="1:26" s="4" customFormat="1" ht="49.5">
      <c r="A77" s="1301" t="s">
        <v>267</v>
      </c>
      <c r="B77" s="1270">
        <v>680</v>
      </c>
      <c r="C77" s="1287" t="s">
        <v>268</v>
      </c>
      <c r="D77" s="1290" t="s">
        <v>7</v>
      </c>
      <c r="E77" s="1193" t="s">
        <v>1286</v>
      </c>
      <c r="F77" s="1194"/>
      <c r="G77" s="1194"/>
      <c r="H77" s="1199">
        <v>664626.04</v>
      </c>
      <c r="I77" s="589"/>
      <c r="J77" s="1193" t="s">
        <v>325</v>
      </c>
      <c r="K77" s="1224" t="s">
        <v>1119</v>
      </c>
      <c r="L77" s="1198"/>
      <c r="M77" s="1195"/>
      <c r="N77" s="1181"/>
      <c r="O77" s="587"/>
      <c r="P77" s="587"/>
      <c r="Q77" s="290" t="s">
        <v>325</v>
      </c>
      <c r="R77" s="290" t="s">
        <v>1119</v>
      </c>
      <c r="S77" s="290" t="s">
        <v>1129</v>
      </c>
      <c r="T77" s="291"/>
      <c r="U77" s="292"/>
      <c r="V77" s="293"/>
      <c r="W77" s="558"/>
      <c r="X77" s="558"/>
      <c r="Y77" s="1253"/>
      <c r="Z77" s="1251"/>
    </row>
    <row r="78" spans="1:26" s="4" customFormat="1" ht="33">
      <c r="A78" s="1301" t="s">
        <v>267</v>
      </c>
      <c r="B78" s="1271"/>
      <c r="C78" s="1288" t="s">
        <v>268</v>
      </c>
      <c r="D78" s="1291"/>
      <c r="E78" s="1193"/>
      <c r="F78" s="1194"/>
      <c r="G78" s="1194"/>
      <c r="H78" s="1199"/>
      <c r="I78" s="589"/>
      <c r="J78" s="1193" t="s">
        <v>325</v>
      </c>
      <c r="K78" s="1225"/>
      <c r="L78" s="1198"/>
      <c r="M78" s="1196"/>
      <c r="N78" s="1181"/>
      <c r="O78" s="587"/>
      <c r="P78" s="587"/>
      <c r="Q78" s="290" t="s">
        <v>665</v>
      </c>
      <c r="R78" s="290" t="s">
        <v>1117</v>
      </c>
      <c r="S78" s="290" t="s">
        <v>1122</v>
      </c>
      <c r="T78" s="291"/>
      <c r="U78" s="292"/>
      <c r="V78" s="293"/>
      <c r="W78" s="559"/>
      <c r="X78" s="559"/>
      <c r="Y78" s="931"/>
      <c r="Z78" s="932"/>
    </row>
    <row r="79" spans="1:26" s="4" customFormat="1" ht="115.5">
      <c r="A79" s="1301" t="s">
        <v>267</v>
      </c>
      <c r="B79" s="1272"/>
      <c r="C79" s="1289" t="s">
        <v>268</v>
      </c>
      <c r="D79" s="1292"/>
      <c r="E79" s="1193"/>
      <c r="F79" s="1194"/>
      <c r="G79" s="1194"/>
      <c r="H79" s="1199"/>
      <c r="I79" s="589"/>
      <c r="J79" s="1193" t="s">
        <v>325</v>
      </c>
      <c r="K79" s="1226"/>
      <c r="L79" s="1198"/>
      <c r="M79" s="1197"/>
      <c r="N79" s="1181"/>
      <c r="O79" s="587"/>
      <c r="P79" s="587"/>
      <c r="Q79" s="290" t="s">
        <v>376</v>
      </c>
      <c r="R79" s="290" t="s">
        <v>1119</v>
      </c>
      <c r="S79" s="290" t="s">
        <v>1129</v>
      </c>
      <c r="T79" s="291"/>
      <c r="U79" s="292"/>
      <c r="V79" s="293"/>
      <c r="W79" s="557"/>
      <c r="X79" s="557"/>
      <c r="Y79" s="1254"/>
      <c r="Z79" s="1252"/>
    </row>
    <row r="80" spans="1:26" s="4" customFormat="1" ht="66">
      <c r="A80" s="1295" t="s">
        <v>269</v>
      </c>
      <c r="B80" s="952">
        <v>199</v>
      </c>
      <c r="C80" s="1274" t="s">
        <v>270</v>
      </c>
      <c r="D80" s="1050" t="s">
        <v>9</v>
      </c>
      <c r="E80" s="961" t="s">
        <v>1167</v>
      </c>
      <c r="F80" s="962" t="s">
        <v>1162</v>
      </c>
      <c r="G80" s="962" t="s">
        <v>1163</v>
      </c>
      <c r="H80" s="940">
        <v>432101.39999999997</v>
      </c>
      <c r="I80" s="562"/>
      <c r="J80" s="961" t="s">
        <v>924</v>
      </c>
      <c r="K80" s="967" t="s">
        <v>1117</v>
      </c>
      <c r="L80" s="1027" t="s">
        <v>1164</v>
      </c>
      <c r="M80" s="947">
        <v>1</v>
      </c>
      <c r="N80" s="1081">
        <v>366508.41</v>
      </c>
      <c r="O80" s="579"/>
      <c r="P80" s="579"/>
      <c r="Q80" s="400" t="s">
        <v>924</v>
      </c>
      <c r="R80" s="400" t="s">
        <v>1117</v>
      </c>
      <c r="S80" s="400" t="s">
        <v>1125</v>
      </c>
      <c r="T80" s="400" t="s">
        <v>1165</v>
      </c>
      <c r="U80" s="396">
        <v>1</v>
      </c>
      <c r="V80" s="401">
        <v>29702.01</v>
      </c>
      <c r="W80" s="579"/>
      <c r="X80" s="536">
        <v>152684.72</v>
      </c>
      <c r="Y80" s="1253">
        <v>7</v>
      </c>
      <c r="Z80" s="1251">
        <v>339680.02</v>
      </c>
    </row>
    <row r="81" spans="1:26" s="4" customFormat="1" ht="66">
      <c r="A81" s="1295" t="s">
        <v>269</v>
      </c>
      <c r="B81" s="953"/>
      <c r="C81" s="1275" t="s">
        <v>270</v>
      </c>
      <c r="D81" s="1125"/>
      <c r="E81" s="961"/>
      <c r="F81" s="962"/>
      <c r="G81" s="962"/>
      <c r="H81" s="940"/>
      <c r="I81" s="562"/>
      <c r="J81" s="961" t="s">
        <v>924</v>
      </c>
      <c r="K81" s="968"/>
      <c r="L81" s="1028"/>
      <c r="M81" s="949"/>
      <c r="N81" s="1087"/>
      <c r="O81" s="579"/>
      <c r="P81" s="579"/>
      <c r="Q81" s="400" t="s">
        <v>377</v>
      </c>
      <c r="R81" s="400" t="s">
        <v>1117</v>
      </c>
      <c r="S81" s="400" t="s">
        <v>1125</v>
      </c>
      <c r="T81" s="400" t="s">
        <v>1166</v>
      </c>
      <c r="U81" s="396">
        <v>1</v>
      </c>
      <c r="V81" s="401">
        <v>9196.72</v>
      </c>
      <c r="W81" s="579"/>
      <c r="X81" s="536">
        <v>61892.6</v>
      </c>
      <c r="Y81" s="931"/>
      <c r="Z81" s="932"/>
    </row>
    <row r="82" spans="1:26" s="4" customFormat="1" ht="33">
      <c r="A82" s="1295"/>
      <c r="B82" s="953"/>
      <c r="C82" s="1275"/>
      <c r="D82" s="1125"/>
      <c r="E82" s="961"/>
      <c r="F82" s="962"/>
      <c r="G82" s="962"/>
      <c r="H82" s="940"/>
      <c r="I82" s="562"/>
      <c r="J82" s="961"/>
      <c r="K82" s="968"/>
      <c r="L82" s="1028"/>
      <c r="M82" s="949"/>
      <c r="N82" s="1087"/>
      <c r="O82" s="579"/>
      <c r="P82" s="579"/>
      <c r="Q82" s="397" t="s">
        <v>378</v>
      </c>
      <c r="R82" s="397" t="s">
        <v>1119</v>
      </c>
      <c r="S82" s="397" t="s">
        <v>1127</v>
      </c>
      <c r="T82" s="400" t="s">
        <v>1813</v>
      </c>
      <c r="U82" s="396">
        <v>1</v>
      </c>
      <c r="V82" s="401">
        <v>3603</v>
      </c>
      <c r="W82" s="579"/>
      <c r="X82" s="536">
        <v>26653.58</v>
      </c>
      <c r="Y82" s="931"/>
      <c r="Z82" s="932"/>
    </row>
    <row r="83" spans="1:26" s="4" customFormat="1" ht="66">
      <c r="A83" s="1295"/>
      <c r="B83" s="953"/>
      <c r="C83" s="1275"/>
      <c r="D83" s="1125"/>
      <c r="E83" s="961"/>
      <c r="F83" s="962"/>
      <c r="G83" s="962"/>
      <c r="H83" s="940"/>
      <c r="I83" s="562"/>
      <c r="J83" s="961"/>
      <c r="K83" s="968"/>
      <c r="L83" s="1028"/>
      <c r="M83" s="949"/>
      <c r="N83" s="1087"/>
      <c r="O83" s="579"/>
      <c r="P83" s="579"/>
      <c r="Q83" s="397" t="s">
        <v>637</v>
      </c>
      <c r="R83" s="397" t="s">
        <v>1119</v>
      </c>
      <c r="S83" s="397" t="s">
        <v>1126</v>
      </c>
      <c r="T83" s="400" t="s">
        <v>1344</v>
      </c>
      <c r="U83" s="396">
        <v>1</v>
      </c>
      <c r="V83" s="401">
        <v>3573.34</v>
      </c>
      <c r="W83" s="579"/>
      <c r="X83" s="536">
        <v>25389.88</v>
      </c>
      <c r="Y83" s="931"/>
      <c r="Z83" s="932"/>
    </row>
    <row r="84" spans="1:26" s="4" customFormat="1" ht="49.5">
      <c r="A84" s="1295" t="s">
        <v>269</v>
      </c>
      <c r="B84" s="954"/>
      <c r="C84" s="1282" t="s">
        <v>270</v>
      </c>
      <c r="D84" s="1051"/>
      <c r="E84" s="961"/>
      <c r="F84" s="962"/>
      <c r="G84" s="962"/>
      <c r="H84" s="940"/>
      <c r="I84" s="562"/>
      <c r="J84" s="961" t="s">
        <v>924</v>
      </c>
      <c r="K84" s="969"/>
      <c r="L84" s="1156"/>
      <c r="M84" s="948"/>
      <c r="N84" s="1116"/>
      <c r="O84" s="582"/>
      <c r="P84" s="582"/>
      <c r="Q84" s="397" t="s">
        <v>116</v>
      </c>
      <c r="R84" s="397" t="s">
        <v>1119</v>
      </c>
      <c r="S84" s="397" t="s">
        <v>1124</v>
      </c>
      <c r="T84" s="402" t="s">
        <v>1287</v>
      </c>
      <c r="U84" s="396">
        <v>1</v>
      </c>
      <c r="V84" s="401">
        <v>10098.11</v>
      </c>
      <c r="W84" s="582"/>
      <c r="X84" s="536">
        <v>71831.84</v>
      </c>
      <c r="Y84" s="1254"/>
      <c r="Z84" s="1252"/>
    </row>
    <row r="85" spans="1:26" s="4" customFormat="1" ht="82.5">
      <c r="A85" s="1295" t="s">
        <v>271</v>
      </c>
      <c r="B85" s="952">
        <v>211</v>
      </c>
      <c r="C85" s="1274" t="s">
        <v>272</v>
      </c>
      <c r="D85" s="1050" t="s">
        <v>431</v>
      </c>
      <c r="E85" s="961" t="s">
        <v>1167</v>
      </c>
      <c r="F85" s="962" t="s">
        <v>1218</v>
      </c>
      <c r="G85" s="962" t="s">
        <v>1219</v>
      </c>
      <c r="H85" s="940">
        <v>540382.47</v>
      </c>
      <c r="I85" s="562"/>
      <c r="J85" s="961" t="s">
        <v>326</v>
      </c>
      <c r="K85" s="967" t="s">
        <v>1117</v>
      </c>
      <c r="L85" s="1020" t="s">
        <v>1226</v>
      </c>
      <c r="M85" s="947">
        <v>1</v>
      </c>
      <c r="N85" s="950">
        <v>458352.41</v>
      </c>
      <c r="O85" s="564"/>
      <c r="P85" s="564"/>
      <c r="Q85" s="415" t="s">
        <v>326</v>
      </c>
      <c r="R85" s="415" t="s">
        <v>1117</v>
      </c>
      <c r="S85" s="418" t="s">
        <v>1194</v>
      </c>
      <c r="T85" s="419" t="s">
        <v>1889</v>
      </c>
      <c r="U85" s="420">
        <v>1</v>
      </c>
      <c r="V85" s="414">
        <v>45469.25</v>
      </c>
      <c r="W85" s="578"/>
      <c r="X85" s="520"/>
      <c r="Y85" s="1253">
        <v>6</v>
      </c>
      <c r="Z85" s="1251">
        <v>417773.51</v>
      </c>
    </row>
    <row r="86" spans="1:26" s="4" customFormat="1" ht="141.75" customHeight="1">
      <c r="A86" s="1295" t="s">
        <v>271</v>
      </c>
      <c r="B86" s="954"/>
      <c r="C86" s="1275" t="s">
        <v>272</v>
      </c>
      <c r="D86" s="1125"/>
      <c r="E86" s="961"/>
      <c r="F86" s="962"/>
      <c r="G86" s="962"/>
      <c r="H86" s="940"/>
      <c r="I86" s="562"/>
      <c r="J86" s="961" t="s">
        <v>326</v>
      </c>
      <c r="K86" s="969"/>
      <c r="L86" s="1020"/>
      <c r="M86" s="949"/>
      <c r="N86" s="950"/>
      <c r="O86" s="564"/>
      <c r="P86" s="564"/>
      <c r="Q86" s="415" t="s">
        <v>379</v>
      </c>
      <c r="R86" s="415" t="s">
        <v>1119</v>
      </c>
      <c r="S86" s="415" t="s">
        <v>1123</v>
      </c>
      <c r="T86" s="419" t="s">
        <v>1347</v>
      </c>
      <c r="U86" s="420">
        <v>1</v>
      </c>
      <c r="V86" s="414">
        <v>24780.47</v>
      </c>
      <c r="W86" s="579"/>
      <c r="X86" s="521"/>
      <c r="Y86" s="931"/>
      <c r="Z86" s="932"/>
    </row>
    <row r="87" spans="1:26" s="4" customFormat="1" ht="66">
      <c r="A87" s="1295" t="s">
        <v>273</v>
      </c>
      <c r="B87" s="952">
        <v>245</v>
      </c>
      <c r="C87" s="1274" t="s">
        <v>274</v>
      </c>
      <c r="D87" s="1050" t="s">
        <v>432</v>
      </c>
      <c r="E87" s="961" t="s">
        <v>1167</v>
      </c>
      <c r="F87" s="962" t="s">
        <v>1275</v>
      </c>
      <c r="G87" s="962" t="s">
        <v>2011</v>
      </c>
      <c r="H87" s="940">
        <v>452246.24</v>
      </c>
      <c r="I87" s="562"/>
      <c r="J87" s="961" t="s">
        <v>327</v>
      </c>
      <c r="K87" s="967" t="s">
        <v>1119</v>
      </c>
      <c r="L87" s="1020" t="s">
        <v>1276</v>
      </c>
      <c r="M87" s="947">
        <v>1</v>
      </c>
      <c r="N87" s="950">
        <v>383595.26</v>
      </c>
      <c r="O87" s="564"/>
      <c r="P87" s="564"/>
      <c r="Q87" s="429" t="s">
        <v>327</v>
      </c>
      <c r="R87" s="429" t="s">
        <v>1119</v>
      </c>
      <c r="S87" s="429" t="s">
        <v>1129</v>
      </c>
      <c r="T87" s="191" t="s">
        <v>1999</v>
      </c>
      <c r="U87" s="430">
        <v>1</v>
      </c>
      <c r="V87" s="428">
        <v>17204.92</v>
      </c>
      <c r="W87" s="572"/>
      <c r="X87" s="517"/>
      <c r="Y87" s="1253">
        <v>8</v>
      </c>
      <c r="Z87" s="1251">
        <v>195657.96</v>
      </c>
    </row>
    <row r="88" spans="1:26" s="4" customFormat="1" ht="33">
      <c r="A88" s="1295" t="s">
        <v>273</v>
      </c>
      <c r="B88" s="953"/>
      <c r="C88" s="1275" t="s">
        <v>274</v>
      </c>
      <c r="D88" s="1125"/>
      <c r="E88" s="961"/>
      <c r="F88" s="962"/>
      <c r="G88" s="962"/>
      <c r="H88" s="940"/>
      <c r="I88" s="562"/>
      <c r="J88" s="961" t="s">
        <v>327</v>
      </c>
      <c r="K88" s="968"/>
      <c r="L88" s="1020"/>
      <c r="M88" s="949"/>
      <c r="N88" s="950"/>
      <c r="O88" s="564"/>
      <c r="P88" s="564"/>
      <c r="Q88" s="429" t="s">
        <v>380</v>
      </c>
      <c r="R88" s="429" t="s">
        <v>1117</v>
      </c>
      <c r="S88" s="429" t="s">
        <v>1121</v>
      </c>
      <c r="T88" s="429"/>
      <c r="U88" s="430"/>
      <c r="V88" s="428"/>
      <c r="W88" s="560"/>
      <c r="X88" s="512"/>
      <c r="Y88" s="931"/>
      <c r="Z88" s="932"/>
    </row>
    <row r="89" spans="1:26" s="4" customFormat="1" ht="82.5">
      <c r="A89" s="1295" t="s">
        <v>273</v>
      </c>
      <c r="B89" s="953"/>
      <c r="C89" s="1275" t="s">
        <v>274</v>
      </c>
      <c r="D89" s="1125"/>
      <c r="E89" s="961"/>
      <c r="F89" s="962"/>
      <c r="G89" s="962"/>
      <c r="H89" s="940"/>
      <c r="I89" s="562"/>
      <c r="J89" s="961" t="s">
        <v>327</v>
      </c>
      <c r="K89" s="968"/>
      <c r="L89" s="1020"/>
      <c r="M89" s="949"/>
      <c r="N89" s="950"/>
      <c r="O89" s="564"/>
      <c r="P89" s="564"/>
      <c r="Q89" s="429" t="s">
        <v>324</v>
      </c>
      <c r="R89" s="429" t="s">
        <v>1117</v>
      </c>
      <c r="S89" s="429" t="s">
        <v>1131</v>
      </c>
      <c r="T89" s="429" t="s">
        <v>1277</v>
      </c>
      <c r="U89" s="430">
        <v>1</v>
      </c>
      <c r="V89" s="428">
        <v>9160.55</v>
      </c>
      <c r="W89" s="560"/>
      <c r="X89" s="512"/>
      <c r="Y89" s="931"/>
      <c r="Z89" s="932"/>
    </row>
    <row r="90" spans="1:26" s="4" customFormat="1" ht="49.5">
      <c r="A90" s="1295" t="s">
        <v>273</v>
      </c>
      <c r="B90" s="953"/>
      <c r="C90" s="1275" t="s">
        <v>274</v>
      </c>
      <c r="D90" s="1125"/>
      <c r="E90" s="961"/>
      <c r="F90" s="962"/>
      <c r="G90" s="962"/>
      <c r="H90" s="940"/>
      <c r="I90" s="562"/>
      <c r="J90" s="961" t="s">
        <v>327</v>
      </c>
      <c r="K90" s="968"/>
      <c r="L90" s="1020"/>
      <c r="M90" s="949"/>
      <c r="N90" s="950"/>
      <c r="O90" s="564"/>
      <c r="P90" s="564"/>
      <c r="Q90" s="429" t="s">
        <v>381</v>
      </c>
      <c r="R90" s="429" t="s">
        <v>1119</v>
      </c>
      <c r="S90" s="429" t="s">
        <v>1123</v>
      </c>
      <c r="T90" s="191" t="s">
        <v>1363</v>
      </c>
      <c r="U90" s="430">
        <v>1</v>
      </c>
      <c r="V90" s="428">
        <v>10140.34</v>
      </c>
      <c r="W90" s="560"/>
      <c r="X90" s="512"/>
      <c r="Y90" s="931"/>
      <c r="Z90" s="932"/>
    </row>
    <row r="91" spans="1:26" s="4" customFormat="1" ht="49.5">
      <c r="A91" s="1295" t="s">
        <v>273</v>
      </c>
      <c r="B91" s="954"/>
      <c r="C91" s="1282" t="s">
        <v>274</v>
      </c>
      <c r="D91" s="1051"/>
      <c r="E91" s="961"/>
      <c r="F91" s="962"/>
      <c r="G91" s="962"/>
      <c r="H91" s="940"/>
      <c r="I91" s="562"/>
      <c r="J91" s="961" t="s">
        <v>327</v>
      </c>
      <c r="K91" s="969"/>
      <c r="L91" s="1020"/>
      <c r="M91" s="948"/>
      <c r="N91" s="950"/>
      <c r="O91" s="564"/>
      <c r="P91" s="564"/>
      <c r="Q91" s="429" t="s">
        <v>382</v>
      </c>
      <c r="R91" s="429" t="s">
        <v>1119</v>
      </c>
      <c r="S91" s="429" t="s">
        <v>1124</v>
      </c>
      <c r="T91" s="191" t="s">
        <v>2014</v>
      </c>
      <c r="U91" s="430">
        <v>1</v>
      </c>
      <c r="V91" s="428">
        <v>7795.2</v>
      </c>
      <c r="W91" s="573"/>
      <c r="X91" s="518"/>
      <c r="Y91" s="1254"/>
      <c r="Z91" s="1252"/>
    </row>
    <row r="92" spans="1:26" s="4" customFormat="1" ht="33">
      <c r="A92" s="1295" t="s">
        <v>275</v>
      </c>
      <c r="B92" s="952">
        <v>677</v>
      </c>
      <c r="C92" s="1274" t="s">
        <v>276</v>
      </c>
      <c r="D92" s="1050" t="s">
        <v>433</v>
      </c>
      <c r="E92" s="961" t="s">
        <v>1167</v>
      </c>
      <c r="F92" s="962" t="s">
        <v>1154</v>
      </c>
      <c r="G92" s="962" t="s">
        <v>1160</v>
      </c>
      <c r="H92" s="940">
        <v>1498225.86</v>
      </c>
      <c r="I92" s="1009"/>
      <c r="J92" s="961" t="s">
        <v>328</v>
      </c>
      <c r="K92" s="967" t="s">
        <v>1117</v>
      </c>
      <c r="L92" s="1020" t="s">
        <v>1155</v>
      </c>
      <c r="M92" s="947">
        <v>1</v>
      </c>
      <c r="N92" s="950">
        <v>1270795.17</v>
      </c>
      <c r="O92" s="564"/>
      <c r="P92" s="564"/>
      <c r="Q92" s="399" t="s">
        <v>328</v>
      </c>
      <c r="R92" s="399" t="s">
        <v>1117</v>
      </c>
      <c r="S92" s="399" t="s">
        <v>1121</v>
      </c>
      <c r="T92" s="191" t="s">
        <v>1156</v>
      </c>
      <c r="U92" s="398">
        <v>1</v>
      </c>
      <c r="V92" s="395">
        <v>187901.53</v>
      </c>
      <c r="W92" s="572"/>
      <c r="X92" s="538">
        <v>1133568.89</v>
      </c>
      <c r="Y92" s="1253">
        <v>8</v>
      </c>
      <c r="Z92" s="1251">
        <v>1205152.75</v>
      </c>
    </row>
    <row r="93" spans="1:26" s="4" customFormat="1" ht="54" customHeight="1">
      <c r="A93" s="1295" t="s">
        <v>275</v>
      </c>
      <c r="B93" s="954"/>
      <c r="C93" s="1275" t="s">
        <v>276</v>
      </c>
      <c r="D93" s="1051"/>
      <c r="E93" s="961"/>
      <c r="F93" s="962"/>
      <c r="G93" s="962"/>
      <c r="H93" s="940"/>
      <c r="I93" s="1010"/>
      <c r="J93" s="961" t="s">
        <v>328</v>
      </c>
      <c r="K93" s="969"/>
      <c r="L93" s="1020"/>
      <c r="M93" s="949"/>
      <c r="N93" s="950"/>
      <c r="O93" s="564"/>
      <c r="P93" s="564"/>
      <c r="Q93" s="399" t="s">
        <v>383</v>
      </c>
      <c r="R93" s="399" t="s">
        <v>1119</v>
      </c>
      <c r="S93" s="399" t="s">
        <v>1130</v>
      </c>
      <c r="T93" s="191" t="s">
        <v>1282</v>
      </c>
      <c r="U93" s="398">
        <v>1</v>
      </c>
      <c r="V93" s="395">
        <v>6867.84</v>
      </c>
      <c r="W93" s="560"/>
      <c r="X93" s="538">
        <v>45732.09</v>
      </c>
      <c r="Y93" s="931"/>
      <c r="Z93" s="932"/>
    </row>
    <row r="94" spans="1:26" s="4" customFormat="1" ht="71.25" customHeight="1">
      <c r="A94" s="1295" t="s">
        <v>277</v>
      </c>
      <c r="B94" s="952">
        <v>198</v>
      </c>
      <c r="C94" s="1274" t="s">
        <v>278</v>
      </c>
      <c r="D94" s="1050" t="s">
        <v>434</v>
      </c>
      <c r="E94" s="961" t="s">
        <v>1167</v>
      </c>
      <c r="F94" s="962" t="s">
        <v>1805</v>
      </c>
      <c r="G94" s="962" t="s">
        <v>1806</v>
      </c>
      <c r="H94" s="940">
        <v>919867</v>
      </c>
      <c r="I94" s="1009">
        <v>823517</v>
      </c>
      <c r="J94" s="961" t="s">
        <v>329</v>
      </c>
      <c r="K94" s="967" t="s">
        <v>1119</v>
      </c>
      <c r="L94" s="1020" t="s">
        <v>1807</v>
      </c>
      <c r="M94" s="947">
        <v>1</v>
      </c>
      <c r="N94" s="950">
        <v>780231.19</v>
      </c>
      <c r="O94" s="564">
        <v>529740.77</v>
      </c>
      <c r="P94" s="564">
        <v>448016.7</v>
      </c>
      <c r="Q94" s="574" t="s">
        <v>329</v>
      </c>
      <c r="R94" s="574" t="s">
        <v>1119</v>
      </c>
      <c r="S94" s="574" t="s">
        <v>1124</v>
      </c>
      <c r="T94" s="191" t="s">
        <v>1828</v>
      </c>
      <c r="U94" s="570">
        <v>1</v>
      </c>
      <c r="V94" s="565">
        <v>81191.11</v>
      </c>
      <c r="W94" s="565">
        <v>68665.61</v>
      </c>
      <c r="X94" s="525"/>
      <c r="Y94" s="1253">
        <v>8</v>
      </c>
      <c r="Z94" s="1251">
        <v>397766.65</v>
      </c>
    </row>
    <row r="95" spans="1:26" s="4" customFormat="1" ht="66">
      <c r="A95" s="1295" t="s">
        <v>277</v>
      </c>
      <c r="B95" s="954"/>
      <c r="C95" s="1282" t="s">
        <v>278</v>
      </c>
      <c r="D95" s="1051"/>
      <c r="E95" s="961"/>
      <c r="F95" s="962"/>
      <c r="G95" s="962"/>
      <c r="H95" s="940"/>
      <c r="I95" s="1010"/>
      <c r="J95" s="961" t="s">
        <v>329</v>
      </c>
      <c r="K95" s="969"/>
      <c r="L95" s="1020"/>
      <c r="M95" s="948"/>
      <c r="N95" s="950"/>
      <c r="O95" s="564">
        <v>250490.42</v>
      </c>
      <c r="P95" s="564">
        <v>250490.42</v>
      </c>
      <c r="Q95" s="574" t="s">
        <v>692</v>
      </c>
      <c r="R95" s="574" t="s">
        <v>1117</v>
      </c>
      <c r="S95" s="574" t="s">
        <v>1120</v>
      </c>
      <c r="T95" s="191" t="s">
        <v>1808</v>
      </c>
      <c r="U95" s="570">
        <v>1</v>
      </c>
      <c r="V95" s="565">
        <v>38391.6</v>
      </c>
      <c r="W95" s="565">
        <v>38391.6</v>
      </c>
      <c r="X95" s="524"/>
      <c r="Y95" s="1254"/>
      <c r="Z95" s="1252"/>
    </row>
    <row r="96" spans="1:26" s="4" customFormat="1" ht="49.5" customHeight="1">
      <c r="A96" s="1295" t="s">
        <v>279</v>
      </c>
      <c r="B96" s="952">
        <v>254</v>
      </c>
      <c r="C96" s="1274" t="s">
        <v>280</v>
      </c>
      <c r="D96" s="1050" t="s">
        <v>435</v>
      </c>
      <c r="E96" s="961" t="s">
        <v>1167</v>
      </c>
      <c r="F96" s="962" t="s">
        <v>964</v>
      </c>
      <c r="G96" s="962" t="s">
        <v>2104</v>
      </c>
      <c r="H96" s="940">
        <v>1252289</v>
      </c>
      <c r="I96" s="1009"/>
      <c r="J96" s="961" t="s">
        <v>330</v>
      </c>
      <c r="K96" s="967" t="s">
        <v>1117</v>
      </c>
      <c r="L96" s="1020" t="s">
        <v>1829</v>
      </c>
      <c r="M96" s="947">
        <v>1</v>
      </c>
      <c r="N96" s="950">
        <v>1062191.53</v>
      </c>
      <c r="O96" s="564"/>
      <c r="P96" s="564"/>
      <c r="Q96" s="492" t="s">
        <v>330</v>
      </c>
      <c r="R96" s="492" t="s">
        <v>1117</v>
      </c>
      <c r="S96" s="492" t="s">
        <v>1121</v>
      </c>
      <c r="T96" s="191" t="s">
        <v>1830</v>
      </c>
      <c r="U96" s="491">
        <v>1</v>
      </c>
      <c r="V96" s="490">
        <v>162797.57</v>
      </c>
      <c r="W96" s="525"/>
      <c r="X96" s="525"/>
      <c r="Y96" s="1253">
        <v>7</v>
      </c>
      <c r="Z96" s="1251">
        <v>1040300.02</v>
      </c>
    </row>
    <row r="97" spans="1:26" s="4" customFormat="1" ht="16.5">
      <c r="A97" s="1295" t="s">
        <v>279</v>
      </c>
      <c r="B97" s="954"/>
      <c r="C97" s="1282" t="s">
        <v>280</v>
      </c>
      <c r="D97" s="1051"/>
      <c r="E97" s="961"/>
      <c r="F97" s="962"/>
      <c r="G97" s="962"/>
      <c r="H97" s="940"/>
      <c r="I97" s="1010"/>
      <c r="J97" s="961" t="s">
        <v>330</v>
      </c>
      <c r="K97" s="969"/>
      <c r="L97" s="1020"/>
      <c r="M97" s="948"/>
      <c r="N97" s="950"/>
      <c r="O97" s="564"/>
      <c r="P97" s="564"/>
      <c r="Q97" s="492" t="s">
        <v>384</v>
      </c>
      <c r="R97" s="492" t="s">
        <v>1119</v>
      </c>
      <c r="S97" s="492" t="s">
        <v>1128</v>
      </c>
      <c r="T97" s="191"/>
      <c r="U97" s="491"/>
      <c r="V97" s="490"/>
      <c r="W97" s="524"/>
      <c r="X97" s="524"/>
      <c r="Y97" s="1254"/>
      <c r="Z97" s="1252"/>
    </row>
    <row r="98" spans="1:26" s="4" customFormat="1" ht="16.5" customHeight="1">
      <c r="A98" s="1326" t="s">
        <v>281</v>
      </c>
      <c r="B98" s="1123">
        <v>200</v>
      </c>
      <c r="C98" s="1298" t="s">
        <v>282</v>
      </c>
      <c r="D98" s="1324" t="s">
        <v>436</v>
      </c>
      <c r="E98" s="1211" t="s">
        <v>1893</v>
      </c>
      <c r="F98" s="1108" t="s">
        <v>1851</v>
      </c>
      <c r="G98" s="1108" t="s">
        <v>1856</v>
      </c>
      <c r="H98" s="1119">
        <v>1350101.54</v>
      </c>
      <c r="I98" s="761"/>
      <c r="J98" s="1114" t="s">
        <v>321</v>
      </c>
      <c r="K98" s="1114" t="s">
        <v>1117</v>
      </c>
      <c r="L98" s="1112" t="s">
        <v>1857</v>
      </c>
      <c r="M98" s="1121">
        <v>1</v>
      </c>
      <c r="N98" s="1117">
        <v>1145156.12</v>
      </c>
      <c r="O98" s="762"/>
      <c r="P98" s="762"/>
      <c r="Q98" s="754" t="s">
        <v>321</v>
      </c>
      <c r="R98" s="754" t="s">
        <v>1117</v>
      </c>
      <c r="S98" s="754" t="s">
        <v>1131</v>
      </c>
      <c r="T98" s="758" t="s">
        <v>1858</v>
      </c>
      <c r="U98" s="755">
        <v>1</v>
      </c>
      <c r="V98" s="756">
        <v>167133.4</v>
      </c>
      <c r="W98" s="757"/>
      <c r="X98" s="757"/>
      <c r="Y98" s="1350">
        <v>5</v>
      </c>
      <c r="Z98" s="1251">
        <v>134497.61</v>
      </c>
    </row>
    <row r="99" spans="1:26" s="4" customFormat="1" ht="33">
      <c r="A99" s="1327" t="s">
        <v>281</v>
      </c>
      <c r="B99" s="1124"/>
      <c r="C99" s="1300" t="s">
        <v>282</v>
      </c>
      <c r="D99" s="1325"/>
      <c r="E99" s="1211"/>
      <c r="F99" s="1109"/>
      <c r="G99" s="1109"/>
      <c r="H99" s="1120"/>
      <c r="I99" s="763"/>
      <c r="J99" s="1115" t="s">
        <v>321</v>
      </c>
      <c r="K99" s="1115"/>
      <c r="L99" s="1113"/>
      <c r="M99" s="1122"/>
      <c r="N99" s="1118"/>
      <c r="O99" s="764"/>
      <c r="P99" s="764"/>
      <c r="Q99" s="754" t="s">
        <v>385</v>
      </c>
      <c r="R99" s="754" t="s">
        <v>1119</v>
      </c>
      <c r="S99" s="754" t="s">
        <v>1124</v>
      </c>
      <c r="T99" s="758" t="s">
        <v>2188</v>
      </c>
      <c r="U99" s="755">
        <v>1</v>
      </c>
      <c r="V99" s="756">
        <v>8379.8</v>
      </c>
      <c r="W99" s="759"/>
      <c r="X99" s="759"/>
      <c r="Y99" s="1351"/>
      <c r="Z99" s="932"/>
    </row>
    <row r="100" spans="1:26" s="4" customFormat="1" ht="127.5" customHeight="1">
      <c r="A100" s="1281" t="s">
        <v>283</v>
      </c>
      <c r="B100" s="1083">
        <v>678</v>
      </c>
      <c r="C100" s="1322" t="s">
        <v>284</v>
      </c>
      <c r="D100" s="1324" t="s">
        <v>437</v>
      </c>
      <c r="E100" s="1085" t="s">
        <v>1893</v>
      </c>
      <c r="F100" s="1312" t="s">
        <v>1859</v>
      </c>
      <c r="G100" s="1312" t="s">
        <v>1861</v>
      </c>
      <c r="H100" s="1082">
        <v>789349.2</v>
      </c>
      <c r="I100" s="1313"/>
      <c r="J100" s="1085" t="s">
        <v>331</v>
      </c>
      <c r="K100" s="1099" t="s">
        <v>1117</v>
      </c>
      <c r="L100" s="1318" t="s">
        <v>1862</v>
      </c>
      <c r="M100" s="1319">
        <v>1</v>
      </c>
      <c r="N100" s="1321">
        <v>669525.99</v>
      </c>
      <c r="O100" s="765"/>
      <c r="P100" s="765"/>
      <c r="Q100" s="766" t="s">
        <v>331</v>
      </c>
      <c r="R100" s="766" t="s">
        <v>1117</v>
      </c>
      <c r="S100" s="767" t="s">
        <v>1194</v>
      </c>
      <c r="T100" s="768" t="s">
        <v>1867</v>
      </c>
      <c r="U100" s="769">
        <v>1</v>
      </c>
      <c r="V100" s="770">
        <v>89619.22</v>
      </c>
      <c r="W100" s="771"/>
      <c r="X100" s="771"/>
      <c r="Y100" s="1253"/>
      <c r="Z100" s="1251"/>
    </row>
    <row r="101" spans="1:26" s="4" customFormat="1" ht="64.5" customHeight="1">
      <c r="A101" s="1281" t="s">
        <v>283</v>
      </c>
      <c r="B101" s="1084"/>
      <c r="C101" s="1323" t="s">
        <v>284</v>
      </c>
      <c r="D101" s="1325"/>
      <c r="E101" s="1085"/>
      <c r="F101" s="1312"/>
      <c r="G101" s="1312"/>
      <c r="H101" s="1082"/>
      <c r="I101" s="1314"/>
      <c r="J101" s="1085" t="s">
        <v>331</v>
      </c>
      <c r="K101" s="1100"/>
      <c r="L101" s="1318"/>
      <c r="M101" s="1320"/>
      <c r="N101" s="1321"/>
      <c r="O101" s="765"/>
      <c r="P101" s="765"/>
      <c r="Q101" s="766" t="s">
        <v>386</v>
      </c>
      <c r="R101" s="766" t="s">
        <v>1119</v>
      </c>
      <c r="S101" s="766" t="s">
        <v>1129</v>
      </c>
      <c r="T101" s="768"/>
      <c r="U101" s="769"/>
      <c r="V101" s="770"/>
      <c r="W101" s="772"/>
      <c r="X101" s="772"/>
      <c r="Y101" s="931"/>
      <c r="Z101" s="932"/>
    </row>
    <row r="102" spans="1:26" s="4" customFormat="1" ht="49.5">
      <c r="A102" s="1305" t="s">
        <v>285</v>
      </c>
      <c r="B102" s="1315">
        <v>152</v>
      </c>
      <c r="C102" s="1306" t="s">
        <v>286</v>
      </c>
      <c r="D102" s="1308" t="s">
        <v>438</v>
      </c>
      <c r="E102" s="1261" t="s">
        <v>1167</v>
      </c>
      <c r="F102" s="1273" t="s">
        <v>2039</v>
      </c>
      <c r="G102" s="1273" t="s">
        <v>2038</v>
      </c>
      <c r="H102" s="1311">
        <v>348469.17</v>
      </c>
      <c r="I102" s="1267"/>
      <c r="J102" s="1261" t="s">
        <v>332</v>
      </c>
      <c r="K102" s="1235" t="s">
        <v>1119</v>
      </c>
      <c r="L102" s="1262" t="s">
        <v>2037</v>
      </c>
      <c r="M102" s="1244">
        <v>1</v>
      </c>
      <c r="N102" s="1247">
        <v>295571.55</v>
      </c>
      <c r="O102" s="720"/>
      <c r="P102" s="720"/>
      <c r="Q102" s="721" t="s">
        <v>332</v>
      </c>
      <c r="R102" s="721" t="s">
        <v>1119</v>
      </c>
      <c r="S102" s="721" t="s">
        <v>1123</v>
      </c>
      <c r="T102" s="722" t="s">
        <v>2252</v>
      </c>
      <c r="U102" s="723">
        <v>1</v>
      </c>
      <c r="V102" s="724">
        <v>18216.59</v>
      </c>
      <c r="W102" s="725"/>
      <c r="X102" s="725"/>
      <c r="Y102" s="1253">
        <v>9</v>
      </c>
      <c r="Z102" s="1251">
        <v>313404.94</v>
      </c>
    </row>
    <row r="103" spans="1:26" s="4" customFormat="1" ht="66">
      <c r="A103" s="1305" t="s">
        <v>285</v>
      </c>
      <c r="B103" s="1316"/>
      <c r="C103" s="1307" t="s">
        <v>286</v>
      </c>
      <c r="D103" s="1309"/>
      <c r="E103" s="1261"/>
      <c r="F103" s="1273"/>
      <c r="G103" s="1273"/>
      <c r="H103" s="1311"/>
      <c r="I103" s="1268"/>
      <c r="J103" s="1261" t="s">
        <v>332</v>
      </c>
      <c r="K103" s="1236"/>
      <c r="L103" s="1262"/>
      <c r="M103" s="1245"/>
      <c r="N103" s="1247"/>
      <c r="O103" s="720"/>
      <c r="P103" s="720"/>
      <c r="Q103" s="721" t="s">
        <v>924</v>
      </c>
      <c r="R103" s="721" t="s">
        <v>1117</v>
      </c>
      <c r="S103" s="722" t="s">
        <v>1125</v>
      </c>
      <c r="T103" s="722" t="s">
        <v>2040</v>
      </c>
      <c r="U103" s="723">
        <v>1</v>
      </c>
      <c r="V103" s="724">
        <v>15960.26</v>
      </c>
      <c r="W103" s="726"/>
      <c r="X103" s="726"/>
      <c r="Y103" s="931"/>
      <c r="Z103" s="932"/>
    </row>
    <row r="104" spans="1:26" s="4" customFormat="1" ht="39" customHeight="1">
      <c r="A104" s="1305" t="s">
        <v>285</v>
      </c>
      <c r="B104" s="1317"/>
      <c r="C104" s="1307" t="s">
        <v>286</v>
      </c>
      <c r="D104" s="1310"/>
      <c r="E104" s="1261"/>
      <c r="F104" s="1273"/>
      <c r="G104" s="1273"/>
      <c r="H104" s="1311"/>
      <c r="I104" s="1269"/>
      <c r="J104" s="1261" t="s">
        <v>332</v>
      </c>
      <c r="K104" s="1237"/>
      <c r="L104" s="1262"/>
      <c r="M104" s="1245"/>
      <c r="N104" s="1247"/>
      <c r="O104" s="720"/>
      <c r="P104" s="720"/>
      <c r="Q104" s="721" t="s">
        <v>387</v>
      </c>
      <c r="R104" s="721" t="s">
        <v>1119</v>
      </c>
      <c r="S104" s="721" t="s">
        <v>1123</v>
      </c>
      <c r="T104" s="722" t="s">
        <v>2251</v>
      </c>
      <c r="U104" s="723">
        <v>1</v>
      </c>
      <c r="V104" s="724">
        <v>11124.15</v>
      </c>
      <c r="W104" s="727"/>
      <c r="X104" s="727"/>
      <c r="Y104" s="931"/>
      <c r="Z104" s="932"/>
    </row>
    <row r="105" spans="1:26" s="4" customFormat="1" ht="82.5">
      <c r="A105" s="1283" t="s">
        <v>287</v>
      </c>
      <c r="B105" s="952">
        <v>222</v>
      </c>
      <c r="C105" s="1274" t="s">
        <v>288</v>
      </c>
      <c r="D105" s="1050" t="s">
        <v>439</v>
      </c>
      <c r="E105" s="967" t="s">
        <v>1167</v>
      </c>
      <c r="F105" s="976" t="s">
        <v>1210</v>
      </c>
      <c r="G105" s="976" t="s">
        <v>1216</v>
      </c>
      <c r="H105" s="1009">
        <v>945837.18</v>
      </c>
      <c r="I105" s="572"/>
      <c r="J105" s="1019" t="s">
        <v>333</v>
      </c>
      <c r="K105" s="1095" t="s">
        <v>1117</v>
      </c>
      <c r="L105" s="1019" t="s">
        <v>1213</v>
      </c>
      <c r="M105" s="947">
        <v>1</v>
      </c>
      <c r="N105" s="950">
        <v>802259.09</v>
      </c>
      <c r="O105" s="564"/>
      <c r="P105" s="564"/>
      <c r="Q105" s="411" t="s">
        <v>333</v>
      </c>
      <c r="R105" s="411" t="s">
        <v>1117</v>
      </c>
      <c r="S105" s="411" t="s">
        <v>1194</v>
      </c>
      <c r="T105" s="411" t="s">
        <v>1214</v>
      </c>
      <c r="U105" s="412">
        <v>1</v>
      </c>
      <c r="V105" s="408">
        <v>53225.07</v>
      </c>
      <c r="W105" s="578"/>
      <c r="X105" s="520"/>
      <c r="Y105" s="1253">
        <v>7</v>
      </c>
      <c r="Z105" s="1251">
        <v>690601.8</v>
      </c>
    </row>
    <row r="106" spans="1:26" s="4" customFormat="1" ht="33">
      <c r="A106" s="1284" t="s">
        <v>287</v>
      </c>
      <c r="B106" s="953"/>
      <c r="C106" s="1275" t="s">
        <v>288</v>
      </c>
      <c r="D106" s="1125"/>
      <c r="E106" s="968"/>
      <c r="F106" s="1140"/>
      <c r="G106" s="1140"/>
      <c r="H106" s="933"/>
      <c r="I106" s="560"/>
      <c r="J106" s="1019" t="s">
        <v>333</v>
      </c>
      <c r="K106" s="1041"/>
      <c r="L106" s="1019"/>
      <c r="M106" s="949"/>
      <c r="N106" s="950"/>
      <c r="O106" s="564"/>
      <c r="P106" s="564"/>
      <c r="Q106" s="411" t="s">
        <v>388</v>
      </c>
      <c r="R106" s="411" t="s">
        <v>1117</v>
      </c>
      <c r="S106" s="411" t="s">
        <v>1121</v>
      </c>
      <c r="T106" s="411" t="s">
        <v>1215</v>
      </c>
      <c r="U106" s="412">
        <v>1</v>
      </c>
      <c r="V106" s="408">
        <v>31447.28</v>
      </c>
      <c r="W106" s="579"/>
      <c r="X106" s="521"/>
      <c r="Y106" s="931"/>
      <c r="Z106" s="932"/>
    </row>
    <row r="107" spans="1:26" s="4" customFormat="1" ht="33">
      <c r="A107" s="1284" t="s">
        <v>287</v>
      </c>
      <c r="B107" s="953"/>
      <c r="C107" s="1275" t="s">
        <v>288</v>
      </c>
      <c r="D107" s="1125"/>
      <c r="E107" s="968"/>
      <c r="F107" s="1140"/>
      <c r="G107" s="1140"/>
      <c r="H107" s="933"/>
      <c r="I107" s="560"/>
      <c r="J107" s="1019" t="s">
        <v>333</v>
      </c>
      <c r="K107" s="1041"/>
      <c r="L107" s="1019"/>
      <c r="M107" s="949"/>
      <c r="N107" s="950"/>
      <c r="O107" s="564"/>
      <c r="P107" s="564"/>
      <c r="Q107" s="411" t="s">
        <v>358</v>
      </c>
      <c r="R107" s="411" t="s">
        <v>1119</v>
      </c>
      <c r="S107" s="411" t="s">
        <v>1123</v>
      </c>
      <c r="T107" s="411" t="s">
        <v>1349</v>
      </c>
      <c r="U107" s="412">
        <v>1</v>
      </c>
      <c r="V107" s="408">
        <v>27966.15</v>
      </c>
      <c r="W107" s="579"/>
      <c r="X107" s="521"/>
      <c r="Y107" s="931"/>
      <c r="Z107" s="932"/>
    </row>
    <row r="108" spans="1:26" s="4" customFormat="1" ht="48.75" customHeight="1">
      <c r="A108" s="1284" t="s">
        <v>287</v>
      </c>
      <c r="B108" s="954"/>
      <c r="C108" s="1275" t="s">
        <v>288</v>
      </c>
      <c r="D108" s="1051"/>
      <c r="E108" s="968"/>
      <c r="F108" s="1140"/>
      <c r="G108" s="1140"/>
      <c r="H108" s="933"/>
      <c r="I108" s="560"/>
      <c r="J108" s="1019" t="s">
        <v>333</v>
      </c>
      <c r="K108" s="1096"/>
      <c r="L108" s="1019"/>
      <c r="M108" s="949"/>
      <c r="N108" s="950"/>
      <c r="O108" s="564"/>
      <c r="P108" s="564"/>
      <c r="Q108" s="411" t="s">
        <v>389</v>
      </c>
      <c r="R108" s="411" t="s">
        <v>1119</v>
      </c>
      <c r="S108" s="411" t="s">
        <v>1123</v>
      </c>
      <c r="T108" s="411" t="s">
        <v>1348</v>
      </c>
      <c r="U108" s="412">
        <v>1</v>
      </c>
      <c r="V108" s="408">
        <v>10320.34</v>
      </c>
      <c r="W108" s="579"/>
      <c r="X108" s="521"/>
      <c r="Y108" s="931"/>
      <c r="Z108" s="932"/>
    </row>
    <row r="109" spans="1:26" s="4" customFormat="1" ht="96.75" customHeight="1">
      <c r="A109" s="1283" t="s">
        <v>289</v>
      </c>
      <c r="B109" s="952">
        <v>219</v>
      </c>
      <c r="C109" s="1274" t="s">
        <v>290</v>
      </c>
      <c r="D109" s="1050" t="s">
        <v>440</v>
      </c>
      <c r="E109" s="967" t="s">
        <v>1167</v>
      </c>
      <c r="F109" s="976" t="s">
        <v>1237</v>
      </c>
      <c r="G109" s="976" t="s">
        <v>1250</v>
      </c>
      <c r="H109" s="1009">
        <v>315069</v>
      </c>
      <c r="I109" s="1009">
        <v>315069</v>
      </c>
      <c r="J109" s="1095" t="s">
        <v>334</v>
      </c>
      <c r="K109" s="1095" t="s">
        <v>1117</v>
      </c>
      <c r="L109" s="1095" t="s">
        <v>1236</v>
      </c>
      <c r="M109" s="947">
        <v>1</v>
      </c>
      <c r="N109" s="1081">
        <v>267241.53</v>
      </c>
      <c r="O109" s="564">
        <v>116023.16</v>
      </c>
      <c r="P109" s="564">
        <v>184413.95</v>
      </c>
      <c r="Q109" s="574" t="s">
        <v>334</v>
      </c>
      <c r="R109" s="574" t="s">
        <v>1117</v>
      </c>
      <c r="S109" s="574" t="s">
        <v>1120</v>
      </c>
      <c r="T109" s="574" t="s">
        <v>1251</v>
      </c>
      <c r="U109" s="585">
        <v>1</v>
      </c>
      <c r="V109" s="564">
        <v>17782.37</v>
      </c>
      <c r="W109" s="564">
        <v>28264.34</v>
      </c>
      <c r="X109" s="520"/>
      <c r="Y109" s="1253">
        <v>4</v>
      </c>
      <c r="Z109" s="1251">
        <v>203686.89</v>
      </c>
    </row>
    <row r="110" spans="1:26" s="4" customFormat="1" ht="102.75" customHeight="1">
      <c r="A110" s="1284"/>
      <c r="B110" s="953"/>
      <c r="C110" s="1275"/>
      <c r="D110" s="1125"/>
      <c r="E110" s="968"/>
      <c r="F110" s="1140"/>
      <c r="G110" s="1140"/>
      <c r="H110" s="933"/>
      <c r="I110" s="933"/>
      <c r="J110" s="1041"/>
      <c r="K110" s="1041"/>
      <c r="L110" s="1041"/>
      <c r="M110" s="949"/>
      <c r="N110" s="1087"/>
      <c r="O110" s="564">
        <v>68390.79</v>
      </c>
      <c r="P110" s="564">
        <v>0</v>
      </c>
      <c r="Q110" s="574" t="s">
        <v>390</v>
      </c>
      <c r="R110" s="574" t="s">
        <v>1117</v>
      </c>
      <c r="S110" s="574" t="s">
        <v>1121</v>
      </c>
      <c r="T110" s="574" t="s">
        <v>1252</v>
      </c>
      <c r="U110" s="585">
        <v>1</v>
      </c>
      <c r="V110" s="564">
        <v>10481</v>
      </c>
      <c r="W110" s="564">
        <v>0</v>
      </c>
      <c r="X110" s="521"/>
      <c r="Y110" s="931"/>
      <c r="Z110" s="932"/>
    </row>
    <row r="111" spans="1:26" s="4" customFormat="1" ht="78.75" customHeight="1">
      <c r="A111" s="1285"/>
      <c r="B111" s="954"/>
      <c r="C111" s="1282"/>
      <c r="D111" s="1051"/>
      <c r="E111" s="969"/>
      <c r="F111" s="1141"/>
      <c r="G111" s="1141"/>
      <c r="H111" s="1010"/>
      <c r="I111" s="1010"/>
      <c r="J111" s="1096" t="s">
        <v>334</v>
      </c>
      <c r="K111" s="1096"/>
      <c r="L111" s="1096"/>
      <c r="M111" s="948"/>
      <c r="N111" s="1116"/>
      <c r="O111" s="564">
        <v>82827.58</v>
      </c>
      <c r="P111" s="564">
        <v>82827.58</v>
      </c>
      <c r="Q111" s="574" t="s">
        <v>391</v>
      </c>
      <c r="R111" s="574" t="s">
        <v>1119</v>
      </c>
      <c r="S111" s="574" t="s">
        <v>1123</v>
      </c>
      <c r="T111" s="191" t="s">
        <v>1319</v>
      </c>
      <c r="U111" s="570">
        <v>1</v>
      </c>
      <c r="V111" s="565">
        <v>12694.63</v>
      </c>
      <c r="W111" s="565">
        <v>12694.63</v>
      </c>
      <c r="X111" s="524"/>
      <c r="Y111" s="1254"/>
      <c r="Z111" s="1252"/>
    </row>
    <row r="112" spans="1:26" s="4" customFormat="1" ht="49.5">
      <c r="A112" s="1295" t="s">
        <v>291</v>
      </c>
      <c r="B112" s="952">
        <v>266</v>
      </c>
      <c r="C112" s="1274" t="s">
        <v>292</v>
      </c>
      <c r="D112" s="1050" t="s">
        <v>441</v>
      </c>
      <c r="E112" s="961" t="s">
        <v>1167</v>
      </c>
      <c r="F112" s="962" t="s">
        <v>1243</v>
      </c>
      <c r="G112" s="962" t="s">
        <v>1244</v>
      </c>
      <c r="H112" s="940">
        <v>303546.73</v>
      </c>
      <c r="I112" s="562"/>
      <c r="J112" s="1019" t="s">
        <v>335</v>
      </c>
      <c r="K112" s="1095" t="s">
        <v>1117</v>
      </c>
      <c r="L112" s="1019" t="s">
        <v>1247</v>
      </c>
      <c r="M112" s="947">
        <v>1</v>
      </c>
      <c r="N112" s="950">
        <v>257468.34</v>
      </c>
      <c r="O112" s="564"/>
      <c r="P112" s="564"/>
      <c r="Q112" s="421" t="s">
        <v>335</v>
      </c>
      <c r="R112" s="421" t="s">
        <v>1117</v>
      </c>
      <c r="S112" s="421" t="s">
        <v>1131</v>
      </c>
      <c r="T112" s="191" t="s">
        <v>1248</v>
      </c>
      <c r="U112" s="422">
        <v>1</v>
      </c>
      <c r="V112" s="423">
        <v>17991.43</v>
      </c>
      <c r="W112" s="525"/>
      <c r="X112" s="525"/>
      <c r="Y112" s="1253">
        <v>6</v>
      </c>
      <c r="Z112" s="1251">
        <v>108422.43</v>
      </c>
    </row>
    <row r="113" spans="1:26" s="4" customFormat="1" ht="50.25" customHeight="1">
      <c r="A113" s="1295" t="s">
        <v>291</v>
      </c>
      <c r="B113" s="953"/>
      <c r="C113" s="1275" t="s">
        <v>292</v>
      </c>
      <c r="D113" s="1125"/>
      <c r="E113" s="961"/>
      <c r="F113" s="962"/>
      <c r="G113" s="962"/>
      <c r="H113" s="940"/>
      <c r="I113" s="562"/>
      <c r="J113" s="1019" t="s">
        <v>335</v>
      </c>
      <c r="K113" s="1041"/>
      <c r="L113" s="1019"/>
      <c r="M113" s="949"/>
      <c r="N113" s="950"/>
      <c r="O113" s="564"/>
      <c r="P113" s="564"/>
      <c r="Q113" s="421" t="s">
        <v>392</v>
      </c>
      <c r="R113" s="421" t="s">
        <v>1117</v>
      </c>
      <c r="S113" s="421" t="s">
        <v>1131</v>
      </c>
      <c r="T113" s="191" t="s">
        <v>1249</v>
      </c>
      <c r="U113" s="422">
        <v>1</v>
      </c>
      <c r="V113" s="423">
        <v>5858.13</v>
      </c>
      <c r="W113" s="526"/>
      <c r="X113" s="526"/>
      <c r="Y113" s="931"/>
      <c r="Z113" s="932"/>
    </row>
    <row r="114" spans="1:26" s="4" customFormat="1" ht="50.25" customHeight="1">
      <c r="A114" s="1295"/>
      <c r="B114" s="953"/>
      <c r="C114" s="1275"/>
      <c r="D114" s="1125"/>
      <c r="E114" s="961"/>
      <c r="F114" s="962"/>
      <c r="G114" s="962"/>
      <c r="H114" s="940"/>
      <c r="I114" s="562"/>
      <c r="J114" s="1019"/>
      <c r="K114" s="1041"/>
      <c r="L114" s="1019"/>
      <c r="M114" s="949"/>
      <c r="N114" s="950"/>
      <c r="O114" s="564"/>
      <c r="P114" s="564"/>
      <c r="Q114" s="421" t="s">
        <v>385</v>
      </c>
      <c r="R114" s="421" t="s">
        <v>1119</v>
      </c>
      <c r="S114" s="421" t="s">
        <v>1124</v>
      </c>
      <c r="T114" s="191" t="s">
        <v>1366</v>
      </c>
      <c r="U114" s="422">
        <v>1</v>
      </c>
      <c r="V114" s="423">
        <v>6006.42</v>
      </c>
      <c r="W114" s="526"/>
      <c r="X114" s="526"/>
      <c r="Y114" s="931"/>
      <c r="Z114" s="932"/>
    </row>
    <row r="115" spans="1:26" s="4" customFormat="1" ht="49.5">
      <c r="A115" s="1295" t="s">
        <v>291</v>
      </c>
      <c r="B115" s="954"/>
      <c r="C115" s="1275" t="s">
        <v>292</v>
      </c>
      <c r="D115" s="1051"/>
      <c r="E115" s="961"/>
      <c r="F115" s="962"/>
      <c r="G115" s="962"/>
      <c r="H115" s="940"/>
      <c r="I115" s="562"/>
      <c r="J115" s="1019" t="s">
        <v>335</v>
      </c>
      <c r="K115" s="1096"/>
      <c r="L115" s="1019"/>
      <c r="M115" s="949"/>
      <c r="N115" s="950"/>
      <c r="O115" s="564"/>
      <c r="P115" s="564"/>
      <c r="Q115" s="421" t="s">
        <v>393</v>
      </c>
      <c r="R115" s="421" t="s">
        <v>1119</v>
      </c>
      <c r="S115" s="421" t="s">
        <v>1124</v>
      </c>
      <c r="T115" s="191" t="s">
        <v>1801</v>
      </c>
      <c r="U115" s="422">
        <v>1</v>
      </c>
      <c r="V115" s="423">
        <v>9605.1</v>
      </c>
      <c r="W115" s="526"/>
      <c r="X115" s="526"/>
      <c r="Y115" s="931"/>
      <c r="Z115" s="932"/>
    </row>
    <row r="116" spans="1:26" s="4" customFormat="1" ht="16.5">
      <c r="A116" s="1295" t="s">
        <v>293</v>
      </c>
      <c r="B116" s="952">
        <v>221</v>
      </c>
      <c r="C116" s="1274" t="s">
        <v>294</v>
      </c>
      <c r="D116" s="1050" t="s">
        <v>442</v>
      </c>
      <c r="E116" s="961" t="s">
        <v>1167</v>
      </c>
      <c r="F116" s="962" t="s">
        <v>1329</v>
      </c>
      <c r="G116" s="962" t="s">
        <v>1330</v>
      </c>
      <c r="H116" s="940">
        <v>1458808.8</v>
      </c>
      <c r="I116" s="562"/>
      <c r="J116" s="1019" t="s">
        <v>336</v>
      </c>
      <c r="K116" s="1095" t="s">
        <v>1119</v>
      </c>
      <c r="L116" s="1019" t="s">
        <v>1327</v>
      </c>
      <c r="M116" s="947">
        <v>1</v>
      </c>
      <c r="N116" s="950">
        <v>1237361.62</v>
      </c>
      <c r="O116" s="564"/>
      <c r="P116" s="564"/>
      <c r="Q116" s="470" t="s">
        <v>336</v>
      </c>
      <c r="R116" s="470" t="s">
        <v>1119</v>
      </c>
      <c r="S116" s="470" t="s">
        <v>1126</v>
      </c>
      <c r="T116" s="191" t="s">
        <v>1340</v>
      </c>
      <c r="U116" s="469">
        <v>1</v>
      </c>
      <c r="V116" s="465">
        <v>149123.26</v>
      </c>
      <c r="W116" s="525"/>
      <c r="X116" s="525"/>
      <c r="Y116" s="1253">
        <v>10</v>
      </c>
      <c r="Z116" s="1251">
        <v>1382412.85</v>
      </c>
    </row>
    <row r="117" spans="1:26" s="4" customFormat="1" ht="16.5">
      <c r="A117" s="1295"/>
      <c r="B117" s="953"/>
      <c r="C117" s="1275"/>
      <c r="D117" s="1125"/>
      <c r="E117" s="961"/>
      <c r="F117" s="962"/>
      <c r="G117" s="962"/>
      <c r="H117" s="940"/>
      <c r="I117" s="562"/>
      <c r="J117" s="1019"/>
      <c r="K117" s="1041"/>
      <c r="L117" s="1019"/>
      <c r="M117" s="949"/>
      <c r="N117" s="950"/>
      <c r="O117" s="564"/>
      <c r="P117" s="564"/>
      <c r="Q117" s="470" t="s">
        <v>394</v>
      </c>
      <c r="R117" s="470" t="s">
        <v>1117</v>
      </c>
      <c r="S117" s="470" t="s">
        <v>1120</v>
      </c>
      <c r="T117" s="191" t="s">
        <v>1328</v>
      </c>
      <c r="U117" s="469">
        <v>1</v>
      </c>
      <c r="V117" s="465">
        <v>11448.13</v>
      </c>
      <c r="W117" s="526"/>
      <c r="X117" s="526"/>
      <c r="Y117" s="931"/>
      <c r="Z117" s="932"/>
    </row>
    <row r="118" spans="1:26" s="4" customFormat="1" ht="49.5">
      <c r="A118" s="1295"/>
      <c r="B118" s="953"/>
      <c r="C118" s="1275"/>
      <c r="D118" s="1125"/>
      <c r="E118" s="961"/>
      <c r="F118" s="962"/>
      <c r="G118" s="962"/>
      <c r="H118" s="940"/>
      <c r="I118" s="562"/>
      <c r="J118" s="1019"/>
      <c r="K118" s="1041"/>
      <c r="L118" s="1019"/>
      <c r="M118" s="949"/>
      <c r="N118" s="950"/>
      <c r="O118" s="564"/>
      <c r="P118" s="564"/>
      <c r="Q118" s="470" t="s">
        <v>395</v>
      </c>
      <c r="R118" s="470" t="s">
        <v>1117</v>
      </c>
      <c r="S118" s="470" t="s">
        <v>1120</v>
      </c>
      <c r="T118" s="191"/>
      <c r="U118" s="469"/>
      <c r="V118" s="465"/>
      <c r="W118" s="526"/>
      <c r="X118" s="526"/>
      <c r="Y118" s="931"/>
      <c r="Z118" s="932"/>
    </row>
    <row r="119" spans="1:26" s="4" customFormat="1" ht="16.5">
      <c r="A119" s="1295"/>
      <c r="B119" s="953"/>
      <c r="C119" s="1275"/>
      <c r="D119" s="1125"/>
      <c r="E119" s="961"/>
      <c r="F119" s="962"/>
      <c r="G119" s="962"/>
      <c r="H119" s="940"/>
      <c r="I119" s="562"/>
      <c r="J119" s="1019"/>
      <c r="K119" s="1041"/>
      <c r="L119" s="1019"/>
      <c r="M119" s="949"/>
      <c r="N119" s="950"/>
      <c r="O119" s="564"/>
      <c r="P119" s="564"/>
      <c r="Q119" s="470" t="s">
        <v>1359</v>
      </c>
      <c r="R119" s="470" t="s">
        <v>1119</v>
      </c>
      <c r="S119" s="470" t="s">
        <v>1130</v>
      </c>
      <c r="T119" s="191" t="s">
        <v>1360</v>
      </c>
      <c r="U119" s="469">
        <v>1</v>
      </c>
      <c r="V119" s="465">
        <v>2410.85</v>
      </c>
      <c r="W119" s="526"/>
      <c r="X119" s="526"/>
      <c r="Y119" s="931"/>
      <c r="Z119" s="932"/>
    </row>
    <row r="120" spans="1:26" s="4" customFormat="1" ht="16.5">
      <c r="A120" s="1295"/>
      <c r="B120" s="953"/>
      <c r="C120" s="1275"/>
      <c r="D120" s="1125"/>
      <c r="E120" s="961"/>
      <c r="F120" s="962"/>
      <c r="G120" s="962"/>
      <c r="H120" s="940"/>
      <c r="I120" s="562"/>
      <c r="J120" s="1019"/>
      <c r="K120" s="1041"/>
      <c r="L120" s="1019"/>
      <c r="M120" s="949"/>
      <c r="N120" s="950"/>
      <c r="O120" s="564"/>
      <c r="P120" s="564"/>
      <c r="Q120" s="470" t="s">
        <v>396</v>
      </c>
      <c r="R120" s="470" t="s">
        <v>1119</v>
      </c>
      <c r="S120" s="470" t="s">
        <v>1129</v>
      </c>
      <c r="T120" s="191" t="s">
        <v>1365</v>
      </c>
      <c r="U120" s="469">
        <v>1</v>
      </c>
      <c r="V120" s="465">
        <v>2465.45</v>
      </c>
      <c r="W120" s="526"/>
      <c r="X120" s="526"/>
      <c r="Y120" s="931"/>
      <c r="Z120" s="932"/>
    </row>
    <row r="121" spans="1:26" s="4" customFormat="1" ht="49.5">
      <c r="A121" s="1295" t="s">
        <v>293</v>
      </c>
      <c r="B121" s="954"/>
      <c r="C121" s="1282" t="s">
        <v>294</v>
      </c>
      <c r="D121" s="1051"/>
      <c r="E121" s="961"/>
      <c r="F121" s="962"/>
      <c r="G121" s="962"/>
      <c r="H121" s="940"/>
      <c r="I121" s="562"/>
      <c r="J121" s="1019" t="s">
        <v>336</v>
      </c>
      <c r="K121" s="1096"/>
      <c r="L121" s="1019"/>
      <c r="M121" s="948"/>
      <c r="N121" s="950"/>
      <c r="O121" s="564"/>
      <c r="P121" s="564"/>
      <c r="Q121" s="470" t="s">
        <v>397</v>
      </c>
      <c r="R121" s="470" t="s">
        <v>1119</v>
      </c>
      <c r="S121" s="470" t="s">
        <v>1130</v>
      </c>
      <c r="T121" s="191" t="s">
        <v>1356</v>
      </c>
      <c r="U121" s="469">
        <v>1</v>
      </c>
      <c r="V121" s="465">
        <v>2215.2</v>
      </c>
      <c r="W121" s="524"/>
      <c r="X121" s="524"/>
      <c r="Y121" s="1254"/>
      <c r="Z121" s="1252"/>
    </row>
    <row r="122" spans="1:26" s="4" customFormat="1" ht="66">
      <c r="A122" s="1295" t="s">
        <v>295</v>
      </c>
      <c r="B122" s="952">
        <v>225</v>
      </c>
      <c r="C122" s="1274" t="s">
        <v>296</v>
      </c>
      <c r="D122" s="1050" t="s">
        <v>117</v>
      </c>
      <c r="E122" s="961" t="s">
        <v>1167</v>
      </c>
      <c r="F122" s="962" t="s">
        <v>1112</v>
      </c>
      <c r="G122" s="962" t="s">
        <v>1113</v>
      </c>
      <c r="H122" s="940">
        <v>205878.18</v>
      </c>
      <c r="I122" s="562"/>
      <c r="J122" s="1019" t="s">
        <v>596</v>
      </c>
      <c r="K122" s="1095" t="s">
        <v>1117</v>
      </c>
      <c r="L122" s="1019" t="s">
        <v>1114</v>
      </c>
      <c r="M122" s="947">
        <v>1</v>
      </c>
      <c r="N122" s="950">
        <v>174625.88</v>
      </c>
      <c r="O122" s="564"/>
      <c r="P122" s="564"/>
      <c r="Q122" s="324" t="s">
        <v>596</v>
      </c>
      <c r="R122" s="324" t="s">
        <v>1117</v>
      </c>
      <c r="S122" s="324" t="s">
        <v>1138</v>
      </c>
      <c r="T122" s="191" t="s">
        <v>1115</v>
      </c>
      <c r="U122" s="323">
        <v>1</v>
      </c>
      <c r="V122" s="322">
        <v>18242.7</v>
      </c>
      <c r="W122" s="525"/>
      <c r="X122" s="516">
        <v>119317.63</v>
      </c>
      <c r="Y122" s="1253">
        <v>5</v>
      </c>
      <c r="Z122" s="1251">
        <v>177960.49</v>
      </c>
    </row>
    <row r="123" spans="1:26" s="4" customFormat="1" ht="98.25" customHeight="1">
      <c r="A123" s="1295"/>
      <c r="B123" s="954"/>
      <c r="C123" s="1275"/>
      <c r="D123" s="1051"/>
      <c r="E123" s="961"/>
      <c r="F123" s="962"/>
      <c r="G123" s="962"/>
      <c r="H123" s="940"/>
      <c r="I123" s="562"/>
      <c r="J123" s="1019"/>
      <c r="K123" s="1096"/>
      <c r="L123" s="1019"/>
      <c r="M123" s="949"/>
      <c r="N123" s="950"/>
      <c r="O123" s="564"/>
      <c r="P123" s="564"/>
      <c r="Q123" s="324" t="s">
        <v>398</v>
      </c>
      <c r="R123" s="324" t="s">
        <v>1119</v>
      </c>
      <c r="S123" s="324" t="s">
        <v>1127</v>
      </c>
      <c r="T123" s="191" t="s">
        <v>1320</v>
      </c>
      <c r="U123" s="323">
        <v>1</v>
      </c>
      <c r="V123" s="322">
        <v>8521.46</v>
      </c>
      <c r="W123" s="526"/>
      <c r="X123" s="516">
        <v>57151.47</v>
      </c>
      <c r="Y123" s="931"/>
      <c r="Z123" s="932"/>
    </row>
    <row r="124" spans="1:26" s="4" customFormat="1" ht="54" customHeight="1">
      <c r="A124" s="1297" t="s">
        <v>297</v>
      </c>
      <c r="B124" s="1123">
        <v>681</v>
      </c>
      <c r="C124" s="1298" t="s">
        <v>298</v>
      </c>
      <c r="D124" s="1222" t="s">
        <v>118</v>
      </c>
      <c r="E124" s="1211" t="s">
        <v>1893</v>
      </c>
      <c r="F124" s="1208" t="s">
        <v>1238</v>
      </c>
      <c r="G124" s="1208" t="s">
        <v>1242</v>
      </c>
      <c r="H124" s="1209">
        <v>227725.12</v>
      </c>
      <c r="I124" s="752"/>
      <c r="J124" s="1303" t="s">
        <v>337</v>
      </c>
      <c r="K124" s="1106" t="s">
        <v>1119</v>
      </c>
      <c r="L124" s="1303" t="s">
        <v>1239</v>
      </c>
      <c r="M124" s="1121">
        <v>1</v>
      </c>
      <c r="N124" s="1212">
        <v>193156.44</v>
      </c>
      <c r="O124" s="753"/>
      <c r="P124" s="753"/>
      <c r="Q124" s="754" t="s">
        <v>337</v>
      </c>
      <c r="R124" s="754" t="s">
        <v>1119</v>
      </c>
      <c r="S124" s="754" t="s">
        <v>1123</v>
      </c>
      <c r="T124" s="754" t="s">
        <v>1288</v>
      </c>
      <c r="U124" s="755">
        <v>1</v>
      </c>
      <c r="V124" s="756">
        <v>12969.14</v>
      </c>
      <c r="W124" s="757"/>
      <c r="X124" s="757"/>
      <c r="Y124" s="1253">
        <v>1</v>
      </c>
      <c r="Z124" s="1251">
        <v>9427.04</v>
      </c>
    </row>
    <row r="125" spans="1:26" s="4" customFormat="1" ht="54" customHeight="1">
      <c r="A125" s="1297"/>
      <c r="B125" s="1277"/>
      <c r="C125" s="1299"/>
      <c r="D125" s="1276"/>
      <c r="E125" s="1211"/>
      <c r="F125" s="1208"/>
      <c r="G125" s="1208"/>
      <c r="H125" s="1209"/>
      <c r="I125" s="752"/>
      <c r="J125" s="1303"/>
      <c r="K125" s="1346"/>
      <c r="L125" s="1303"/>
      <c r="M125" s="1304"/>
      <c r="N125" s="1212"/>
      <c r="O125" s="753"/>
      <c r="P125" s="753"/>
      <c r="Q125" s="754" t="s">
        <v>547</v>
      </c>
      <c r="R125" s="754" t="s">
        <v>1119</v>
      </c>
      <c r="S125" s="754" t="s">
        <v>1123</v>
      </c>
      <c r="T125" s="758" t="s">
        <v>1315</v>
      </c>
      <c r="U125" s="755">
        <v>1</v>
      </c>
      <c r="V125" s="756">
        <v>6637.48</v>
      </c>
      <c r="W125" s="759"/>
      <c r="X125" s="759"/>
      <c r="Y125" s="931"/>
      <c r="Z125" s="932"/>
    </row>
    <row r="126" spans="1:26" s="4" customFormat="1" ht="54" customHeight="1">
      <c r="A126" s="1297" t="s">
        <v>297</v>
      </c>
      <c r="B126" s="1124"/>
      <c r="C126" s="1300" t="s">
        <v>298</v>
      </c>
      <c r="D126" s="1223"/>
      <c r="E126" s="1211"/>
      <c r="F126" s="1208"/>
      <c r="G126" s="1208"/>
      <c r="H126" s="1209"/>
      <c r="I126" s="752"/>
      <c r="J126" s="1303" t="s">
        <v>337</v>
      </c>
      <c r="K126" s="1107"/>
      <c r="L126" s="1303"/>
      <c r="M126" s="1122"/>
      <c r="N126" s="1212"/>
      <c r="O126" s="753"/>
      <c r="P126" s="753"/>
      <c r="Q126" s="754" t="s">
        <v>399</v>
      </c>
      <c r="R126" s="754" t="s">
        <v>1117</v>
      </c>
      <c r="S126" s="754" t="s">
        <v>1131</v>
      </c>
      <c r="T126" s="758"/>
      <c r="U126" s="755"/>
      <c r="V126" s="756"/>
      <c r="W126" s="760"/>
      <c r="X126" s="760"/>
      <c r="Y126" s="1254"/>
      <c r="Z126" s="1252"/>
    </row>
    <row r="127" spans="1:26" s="4" customFormat="1" ht="33">
      <c r="A127" s="1301" t="s">
        <v>299</v>
      </c>
      <c r="B127" s="1270">
        <v>228</v>
      </c>
      <c r="C127" s="1302" t="s">
        <v>300</v>
      </c>
      <c r="D127" s="1290" t="s">
        <v>119</v>
      </c>
      <c r="E127" s="1193" t="s">
        <v>1286</v>
      </c>
      <c r="F127" s="1194"/>
      <c r="G127" s="1194"/>
      <c r="H127" s="1199">
        <v>223048.15</v>
      </c>
      <c r="I127" s="589"/>
      <c r="J127" s="1206" t="s">
        <v>338</v>
      </c>
      <c r="K127" s="1278" t="s">
        <v>1117</v>
      </c>
      <c r="L127" s="1206"/>
      <c r="M127" s="1195"/>
      <c r="N127" s="1181"/>
      <c r="O127" s="587"/>
      <c r="P127" s="587"/>
      <c r="Q127" s="290" t="s">
        <v>338</v>
      </c>
      <c r="R127" s="290" t="s">
        <v>1117</v>
      </c>
      <c r="S127" s="290" t="s">
        <v>1121</v>
      </c>
      <c r="T127" s="291"/>
      <c r="U127" s="292"/>
      <c r="V127" s="293"/>
      <c r="W127" s="558"/>
      <c r="X127" s="558"/>
      <c r="Y127" s="1253"/>
      <c r="Z127" s="1251"/>
    </row>
    <row r="128" spans="1:26" s="4" customFormat="1" ht="33">
      <c r="A128" s="1301" t="s">
        <v>299</v>
      </c>
      <c r="B128" s="1271"/>
      <c r="C128" s="1302" t="s">
        <v>300</v>
      </c>
      <c r="D128" s="1291"/>
      <c r="E128" s="1193"/>
      <c r="F128" s="1194"/>
      <c r="G128" s="1194"/>
      <c r="H128" s="1199"/>
      <c r="I128" s="589"/>
      <c r="J128" s="1206" t="s">
        <v>338</v>
      </c>
      <c r="K128" s="1279"/>
      <c r="L128" s="1206"/>
      <c r="M128" s="1196"/>
      <c r="N128" s="1181"/>
      <c r="O128" s="587"/>
      <c r="P128" s="587"/>
      <c r="Q128" s="290" t="s">
        <v>400</v>
      </c>
      <c r="R128" s="290" t="s">
        <v>1117</v>
      </c>
      <c r="S128" s="290" t="s">
        <v>1120</v>
      </c>
      <c r="T128" s="291"/>
      <c r="U128" s="292"/>
      <c r="V128" s="293"/>
      <c r="W128" s="559"/>
      <c r="X128" s="559"/>
      <c r="Y128" s="931"/>
      <c r="Z128" s="932"/>
    </row>
    <row r="129" spans="1:26" s="4" customFormat="1" ht="33">
      <c r="A129" s="1301" t="s">
        <v>299</v>
      </c>
      <c r="B129" s="1272"/>
      <c r="C129" s="1302" t="s">
        <v>300</v>
      </c>
      <c r="D129" s="1292"/>
      <c r="E129" s="1193"/>
      <c r="F129" s="1194"/>
      <c r="G129" s="1194"/>
      <c r="H129" s="1199"/>
      <c r="I129" s="589"/>
      <c r="J129" s="1206" t="s">
        <v>338</v>
      </c>
      <c r="K129" s="1280"/>
      <c r="L129" s="1206"/>
      <c r="M129" s="1196"/>
      <c r="N129" s="1181"/>
      <c r="O129" s="587"/>
      <c r="P129" s="587"/>
      <c r="Q129" s="290" t="s">
        <v>401</v>
      </c>
      <c r="R129" s="290" t="s">
        <v>1119</v>
      </c>
      <c r="S129" s="290" t="s">
        <v>1128</v>
      </c>
      <c r="T129" s="291"/>
      <c r="U129" s="292"/>
      <c r="V129" s="293"/>
      <c r="W129" s="559"/>
      <c r="X129" s="559"/>
      <c r="Y129" s="931"/>
      <c r="Z129" s="932"/>
    </row>
    <row r="130" spans="1:26" s="4" customFormat="1" ht="33">
      <c r="A130" s="1295" t="s">
        <v>301</v>
      </c>
      <c r="B130" s="952">
        <v>230</v>
      </c>
      <c r="C130" s="1274" t="s">
        <v>302</v>
      </c>
      <c r="D130" s="1050" t="s">
        <v>120</v>
      </c>
      <c r="E130" s="961" t="s">
        <v>1167</v>
      </c>
      <c r="F130" s="962" t="s">
        <v>1095</v>
      </c>
      <c r="G130" s="962" t="s">
        <v>129</v>
      </c>
      <c r="H130" s="940">
        <v>200851.24</v>
      </c>
      <c r="I130" s="562"/>
      <c r="J130" s="1019" t="s">
        <v>339</v>
      </c>
      <c r="K130" s="1095" t="s">
        <v>1117</v>
      </c>
      <c r="L130" s="1019" t="s">
        <v>1096</v>
      </c>
      <c r="M130" s="947">
        <v>1</v>
      </c>
      <c r="N130" s="950">
        <v>170362.03</v>
      </c>
      <c r="O130" s="564"/>
      <c r="P130" s="564"/>
      <c r="Q130" s="317" t="s">
        <v>339</v>
      </c>
      <c r="R130" s="317" t="s">
        <v>1117</v>
      </c>
      <c r="S130" s="317" t="s">
        <v>1121</v>
      </c>
      <c r="T130" s="191" t="s">
        <v>1097</v>
      </c>
      <c r="U130" s="316">
        <v>1</v>
      </c>
      <c r="V130" s="315">
        <v>16528.42</v>
      </c>
      <c r="W130" s="525"/>
      <c r="X130" s="516">
        <v>71685.67</v>
      </c>
      <c r="Y130" s="1253">
        <v>5</v>
      </c>
      <c r="Z130" s="1251">
        <v>132927.34</v>
      </c>
    </row>
    <row r="131" spans="1:26" s="4" customFormat="1" ht="49.5">
      <c r="A131" s="1295"/>
      <c r="B131" s="953"/>
      <c r="C131" s="1275"/>
      <c r="D131" s="1125"/>
      <c r="E131" s="961"/>
      <c r="F131" s="962"/>
      <c r="G131" s="962"/>
      <c r="H131" s="940"/>
      <c r="I131" s="562"/>
      <c r="J131" s="1019"/>
      <c r="K131" s="1041"/>
      <c r="L131" s="1019"/>
      <c r="M131" s="949"/>
      <c r="N131" s="950"/>
      <c r="O131" s="564"/>
      <c r="P131" s="564"/>
      <c r="Q131" s="317" t="s">
        <v>403</v>
      </c>
      <c r="R131" s="317" t="s">
        <v>1119</v>
      </c>
      <c r="S131" s="317" t="s">
        <v>1130</v>
      </c>
      <c r="T131" s="191" t="s">
        <v>1285</v>
      </c>
      <c r="U131" s="316">
        <v>1</v>
      </c>
      <c r="V131" s="315">
        <v>5816.82</v>
      </c>
      <c r="W131" s="526"/>
      <c r="X131" s="516">
        <v>39598.49</v>
      </c>
      <c r="Y131" s="931"/>
      <c r="Z131" s="932"/>
    </row>
    <row r="132" spans="1:26" s="4" customFormat="1" ht="33">
      <c r="A132" s="1295" t="s">
        <v>301</v>
      </c>
      <c r="B132" s="954"/>
      <c r="C132" s="1282" t="s">
        <v>302</v>
      </c>
      <c r="D132" s="1051"/>
      <c r="E132" s="961"/>
      <c r="F132" s="962"/>
      <c r="G132" s="962"/>
      <c r="H132" s="940"/>
      <c r="I132" s="562"/>
      <c r="J132" s="1019" t="s">
        <v>339</v>
      </c>
      <c r="K132" s="1096"/>
      <c r="L132" s="1019"/>
      <c r="M132" s="948"/>
      <c r="N132" s="950"/>
      <c r="O132" s="564"/>
      <c r="P132" s="564"/>
      <c r="Q132" s="317" t="s">
        <v>402</v>
      </c>
      <c r="R132" s="317" t="s">
        <v>1117</v>
      </c>
      <c r="S132" s="317" t="s">
        <v>1121</v>
      </c>
      <c r="T132" s="191" t="s">
        <v>1111</v>
      </c>
      <c r="U132" s="316">
        <v>1</v>
      </c>
      <c r="V132" s="315">
        <v>3765.41</v>
      </c>
      <c r="W132" s="524"/>
      <c r="X132" s="516">
        <v>17184.66</v>
      </c>
      <c r="Y132" s="1254"/>
      <c r="Z132" s="1252"/>
    </row>
    <row r="133" spans="1:26" s="4" customFormat="1" ht="55.5" customHeight="1">
      <c r="A133" s="1283" t="s">
        <v>303</v>
      </c>
      <c r="B133" s="952">
        <v>244</v>
      </c>
      <c r="C133" s="1274" t="s">
        <v>304</v>
      </c>
      <c r="D133" s="1050" t="s">
        <v>121</v>
      </c>
      <c r="E133" s="967" t="s">
        <v>1167</v>
      </c>
      <c r="F133" s="976" t="s">
        <v>1199</v>
      </c>
      <c r="G133" s="976" t="s">
        <v>1202</v>
      </c>
      <c r="H133" s="1009">
        <v>161844</v>
      </c>
      <c r="I133" s="572"/>
      <c r="J133" s="1095" t="s">
        <v>80</v>
      </c>
      <c r="K133" s="1095" t="s">
        <v>1117</v>
      </c>
      <c r="L133" s="1095" t="s">
        <v>1200</v>
      </c>
      <c r="M133" s="947">
        <v>1</v>
      </c>
      <c r="N133" s="1081">
        <v>137276.08</v>
      </c>
      <c r="O133" s="578"/>
      <c r="P133" s="578"/>
      <c r="Q133" s="339" t="s">
        <v>80</v>
      </c>
      <c r="R133" s="339" t="s">
        <v>1117</v>
      </c>
      <c r="S133" s="339" t="s">
        <v>1132</v>
      </c>
      <c r="T133" s="191" t="s">
        <v>1201</v>
      </c>
      <c r="U133" s="338">
        <v>1</v>
      </c>
      <c r="V133" s="336">
        <v>16268.98</v>
      </c>
      <c r="W133" s="525"/>
      <c r="X133" s="546">
        <v>98691.53</v>
      </c>
      <c r="Y133" s="1253">
        <v>3</v>
      </c>
      <c r="Z133" s="1251">
        <v>122656.45000000001</v>
      </c>
    </row>
    <row r="134" spans="1:26" s="4" customFormat="1" ht="60" customHeight="1">
      <c r="A134" s="1285"/>
      <c r="B134" s="954"/>
      <c r="C134" s="1282"/>
      <c r="D134" s="1051"/>
      <c r="E134" s="969"/>
      <c r="F134" s="1141"/>
      <c r="G134" s="1141"/>
      <c r="H134" s="1010"/>
      <c r="I134" s="573"/>
      <c r="J134" s="1096"/>
      <c r="K134" s="1096"/>
      <c r="L134" s="1096"/>
      <c r="M134" s="948"/>
      <c r="N134" s="1116"/>
      <c r="O134" s="582"/>
      <c r="P134" s="582"/>
      <c r="Q134" s="339" t="s">
        <v>77</v>
      </c>
      <c r="R134" s="339" t="s">
        <v>1119</v>
      </c>
      <c r="S134" s="339" t="s">
        <v>1124</v>
      </c>
      <c r="T134" s="191" t="s">
        <v>1281</v>
      </c>
      <c r="U134" s="338">
        <v>1</v>
      </c>
      <c r="V134" s="336">
        <v>4770.74</v>
      </c>
      <c r="W134" s="524"/>
      <c r="X134" s="546">
        <v>23964.88</v>
      </c>
      <c r="Y134" s="1254"/>
      <c r="Z134" s="1252"/>
    </row>
    <row r="135" spans="1:26" s="4" customFormat="1" ht="33">
      <c r="A135" s="1295" t="s">
        <v>305</v>
      </c>
      <c r="B135" s="952">
        <v>679</v>
      </c>
      <c r="C135" s="1274" t="s">
        <v>306</v>
      </c>
      <c r="D135" s="1050" t="s">
        <v>122</v>
      </c>
      <c r="E135" s="961" t="s">
        <v>1167</v>
      </c>
      <c r="F135" s="962" t="s">
        <v>1218</v>
      </c>
      <c r="G135" s="962" t="s">
        <v>1221</v>
      </c>
      <c r="H135" s="940">
        <v>205172.31</v>
      </c>
      <c r="I135" s="562"/>
      <c r="J135" s="1019" t="s">
        <v>340</v>
      </c>
      <c r="K135" s="1095" t="s">
        <v>1117</v>
      </c>
      <c r="L135" s="1019" t="s">
        <v>1222</v>
      </c>
      <c r="M135" s="947">
        <v>1</v>
      </c>
      <c r="N135" s="950">
        <v>174027.16</v>
      </c>
      <c r="O135" s="564"/>
      <c r="P135" s="564"/>
      <c r="Q135" s="347" t="s">
        <v>340</v>
      </c>
      <c r="R135" s="347" t="s">
        <v>1117</v>
      </c>
      <c r="S135" s="347" t="s">
        <v>1121</v>
      </c>
      <c r="T135" s="191" t="s">
        <v>1223</v>
      </c>
      <c r="U135" s="348">
        <v>1</v>
      </c>
      <c r="V135" s="349">
        <v>14963.81</v>
      </c>
      <c r="W135" s="525"/>
      <c r="X135" s="516">
        <v>68591.56</v>
      </c>
      <c r="Y135" s="1253">
        <v>5</v>
      </c>
      <c r="Z135" s="1251">
        <v>93918.34</v>
      </c>
    </row>
    <row r="136" spans="1:26" s="4" customFormat="1" ht="33">
      <c r="A136" s="1295" t="s">
        <v>305</v>
      </c>
      <c r="B136" s="953"/>
      <c r="C136" s="1275" t="s">
        <v>306</v>
      </c>
      <c r="D136" s="1125"/>
      <c r="E136" s="961"/>
      <c r="F136" s="962"/>
      <c r="G136" s="962"/>
      <c r="H136" s="940"/>
      <c r="I136" s="562"/>
      <c r="J136" s="1019" t="s">
        <v>340</v>
      </c>
      <c r="K136" s="1041"/>
      <c r="L136" s="1019"/>
      <c r="M136" s="949"/>
      <c r="N136" s="950"/>
      <c r="O136" s="564"/>
      <c r="P136" s="564"/>
      <c r="Q136" s="347" t="s">
        <v>404</v>
      </c>
      <c r="R136" s="347" t="s">
        <v>1117</v>
      </c>
      <c r="S136" s="347" t="s">
        <v>1121</v>
      </c>
      <c r="T136" s="191" t="s">
        <v>1224</v>
      </c>
      <c r="U136" s="348">
        <v>1</v>
      </c>
      <c r="V136" s="349">
        <v>1084.8</v>
      </c>
      <c r="W136" s="526"/>
      <c r="X136" s="516">
        <v>406.07</v>
      </c>
      <c r="Y136" s="931"/>
      <c r="Z136" s="932"/>
    </row>
    <row r="137" spans="1:26" s="4" customFormat="1" ht="33">
      <c r="A137" s="1295" t="s">
        <v>305</v>
      </c>
      <c r="B137" s="953"/>
      <c r="C137" s="1275" t="s">
        <v>306</v>
      </c>
      <c r="D137" s="1125"/>
      <c r="E137" s="961"/>
      <c r="F137" s="962"/>
      <c r="G137" s="962"/>
      <c r="H137" s="940"/>
      <c r="I137" s="562"/>
      <c r="J137" s="1019" t="s">
        <v>340</v>
      </c>
      <c r="K137" s="1041"/>
      <c r="L137" s="1019"/>
      <c r="M137" s="949"/>
      <c r="N137" s="950"/>
      <c r="O137" s="564"/>
      <c r="P137" s="564"/>
      <c r="Q137" s="347" t="s">
        <v>405</v>
      </c>
      <c r="R137" s="347" t="s">
        <v>1117</v>
      </c>
      <c r="S137" s="347" t="s">
        <v>1121</v>
      </c>
      <c r="T137" s="191" t="s">
        <v>1225</v>
      </c>
      <c r="U137" s="348">
        <v>1</v>
      </c>
      <c r="V137" s="349">
        <v>1319.58</v>
      </c>
      <c r="W137" s="526"/>
      <c r="X137" s="516">
        <v>2774.62</v>
      </c>
      <c r="Y137" s="931"/>
      <c r="Z137" s="932"/>
    </row>
    <row r="138" spans="1:26" s="4" customFormat="1" ht="33">
      <c r="A138" s="1295" t="s">
        <v>305</v>
      </c>
      <c r="B138" s="953"/>
      <c r="C138" s="1275" t="s">
        <v>306</v>
      </c>
      <c r="D138" s="1125"/>
      <c r="E138" s="961"/>
      <c r="F138" s="962"/>
      <c r="G138" s="962"/>
      <c r="H138" s="940"/>
      <c r="I138" s="562"/>
      <c r="J138" s="1019" t="s">
        <v>340</v>
      </c>
      <c r="K138" s="1041"/>
      <c r="L138" s="1019"/>
      <c r="M138" s="949"/>
      <c r="N138" s="950"/>
      <c r="O138" s="564"/>
      <c r="P138" s="564"/>
      <c r="Q138" s="347" t="s">
        <v>406</v>
      </c>
      <c r="R138" s="347" t="s">
        <v>1119</v>
      </c>
      <c r="S138" s="347" t="s">
        <v>1130</v>
      </c>
      <c r="T138" s="191" t="s">
        <v>1796</v>
      </c>
      <c r="U138" s="348">
        <v>1</v>
      </c>
      <c r="V138" s="349">
        <v>2497.91</v>
      </c>
      <c r="W138" s="526"/>
      <c r="X138" s="516">
        <v>16204.36</v>
      </c>
      <c r="Y138" s="931"/>
      <c r="Z138" s="932"/>
    </row>
    <row r="139" spans="1:26" s="4" customFormat="1" ht="49.5">
      <c r="A139" s="1295" t="s">
        <v>305</v>
      </c>
      <c r="B139" s="954"/>
      <c r="C139" s="1282" t="s">
        <v>306</v>
      </c>
      <c r="D139" s="1051"/>
      <c r="E139" s="961"/>
      <c r="F139" s="962"/>
      <c r="G139" s="962"/>
      <c r="H139" s="940"/>
      <c r="I139" s="562"/>
      <c r="J139" s="1019" t="s">
        <v>340</v>
      </c>
      <c r="K139" s="1096"/>
      <c r="L139" s="1019"/>
      <c r="M139" s="948"/>
      <c r="N139" s="950"/>
      <c r="O139" s="564"/>
      <c r="P139" s="564"/>
      <c r="Q139" s="347" t="s">
        <v>407</v>
      </c>
      <c r="R139" s="347" t="s">
        <v>1119</v>
      </c>
      <c r="S139" s="347" t="s">
        <v>1130</v>
      </c>
      <c r="T139" s="191" t="s">
        <v>1795</v>
      </c>
      <c r="U139" s="348">
        <v>1</v>
      </c>
      <c r="V139" s="349">
        <v>1143.54</v>
      </c>
      <c r="W139" s="524"/>
      <c r="X139" s="516">
        <v>5252.05</v>
      </c>
      <c r="Y139" s="1254"/>
      <c r="Z139" s="1252"/>
    </row>
    <row r="140" spans="1:26" s="4" customFormat="1" ht="69" customHeight="1">
      <c r="A140" s="1295" t="s">
        <v>307</v>
      </c>
      <c r="B140" s="952">
        <v>682</v>
      </c>
      <c r="C140" s="1274" t="s">
        <v>308</v>
      </c>
      <c r="D140" s="1050" t="s">
        <v>123</v>
      </c>
      <c r="E140" s="961" t="s">
        <v>1167</v>
      </c>
      <c r="F140" s="962" t="s">
        <v>1816</v>
      </c>
      <c r="G140" s="962" t="s">
        <v>1817</v>
      </c>
      <c r="H140" s="940">
        <v>237541.44</v>
      </c>
      <c r="I140" s="562"/>
      <c r="J140" s="1019" t="s">
        <v>341</v>
      </c>
      <c r="K140" s="1095" t="s">
        <v>1119</v>
      </c>
      <c r="L140" s="1019" t="s">
        <v>1818</v>
      </c>
      <c r="M140" s="947">
        <v>1</v>
      </c>
      <c r="N140" s="950">
        <v>201482.65</v>
      </c>
      <c r="O140" s="564"/>
      <c r="P140" s="564"/>
      <c r="Q140" s="351" t="s">
        <v>341</v>
      </c>
      <c r="R140" s="351" t="s">
        <v>1119</v>
      </c>
      <c r="S140" s="351" t="s">
        <v>1128</v>
      </c>
      <c r="T140" s="191" t="s">
        <v>1860</v>
      </c>
      <c r="U140" s="352">
        <v>1</v>
      </c>
      <c r="V140" s="353">
        <v>21221.39</v>
      </c>
      <c r="W140" s="525"/>
      <c r="X140" s="546">
        <v>132101.92</v>
      </c>
      <c r="Y140" s="1253">
        <v>3</v>
      </c>
      <c r="Z140" s="1251">
        <v>155375.37</v>
      </c>
    </row>
    <row r="141" spans="1:26" s="4" customFormat="1" ht="119.25" customHeight="1">
      <c r="A141" s="1295" t="s">
        <v>307</v>
      </c>
      <c r="B141" s="954"/>
      <c r="C141" s="1282" t="s">
        <v>308</v>
      </c>
      <c r="D141" s="1051"/>
      <c r="E141" s="961"/>
      <c r="F141" s="962"/>
      <c r="G141" s="962"/>
      <c r="H141" s="940"/>
      <c r="I141" s="562"/>
      <c r="J141" s="1019" t="s">
        <v>341</v>
      </c>
      <c r="K141" s="1096"/>
      <c r="L141" s="1019"/>
      <c r="M141" s="948"/>
      <c r="N141" s="950"/>
      <c r="O141" s="564"/>
      <c r="P141" s="564"/>
      <c r="Q141" s="351" t="s">
        <v>408</v>
      </c>
      <c r="R141" s="351" t="s">
        <v>1117</v>
      </c>
      <c r="S141" s="351" t="s">
        <v>1131</v>
      </c>
      <c r="T141" s="191" t="s">
        <v>1819</v>
      </c>
      <c r="U141" s="352">
        <v>1</v>
      </c>
      <c r="V141" s="353">
        <v>9659</v>
      </c>
      <c r="W141" s="524"/>
      <c r="X141" s="546">
        <v>20981.06</v>
      </c>
      <c r="Y141" s="1254"/>
      <c r="Z141" s="1252"/>
    </row>
    <row r="142" spans="1:26" s="4" customFormat="1" ht="56.25" customHeight="1">
      <c r="A142" s="52"/>
      <c r="B142" s="50"/>
      <c r="C142" s="69"/>
      <c r="D142" s="69"/>
      <c r="E142" s="47"/>
      <c r="F142" s="63"/>
      <c r="G142" s="63"/>
      <c r="H142" s="51"/>
      <c r="I142" s="51"/>
      <c r="J142" s="47"/>
      <c r="K142" s="47"/>
      <c r="L142" s="62"/>
      <c r="M142" s="50"/>
      <c r="N142" s="52"/>
      <c r="O142" s="52"/>
      <c r="P142" s="52"/>
      <c r="Q142" s="70"/>
      <c r="R142" s="60"/>
      <c r="S142" s="60"/>
      <c r="T142" s="71"/>
      <c r="U142" s="72"/>
      <c r="V142" s="73"/>
      <c r="W142" s="73"/>
      <c r="X142" s="73"/>
      <c r="Y142" s="84"/>
      <c r="Z142" s="85"/>
    </row>
    <row r="143" spans="25:26" ht="50.25" thickBot="1">
      <c r="Y143" s="55" t="s">
        <v>844</v>
      </c>
      <c r="Z143" s="83"/>
    </row>
    <row r="144" spans="1:26" ht="72.75" thickBot="1">
      <c r="A144" s="891" t="s">
        <v>1311</v>
      </c>
      <c r="B144" s="891"/>
      <c r="C144" s="181" t="s">
        <v>1309</v>
      </c>
      <c r="D144" s="179" t="s">
        <v>1307</v>
      </c>
      <c r="E144" s="180" t="s">
        <v>1308</v>
      </c>
      <c r="F144" s="892" t="s">
        <v>1310</v>
      </c>
      <c r="G144" s="893"/>
      <c r="H144" s="363" t="s">
        <v>1799</v>
      </c>
      <c r="I144" s="638"/>
      <c r="J144" s="751" t="s">
        <v>1895</v>
      </c>
      <c r="L144" s="12" t="s">
        <v>838</v>
      </c>
      <c r="M144" s="43">
        <f>SUM(M4:M141)</f>
        <v>39</v>
      </c>
      <c r="N144" s="13">
        <f>SUM(N4:N141)</f>
        <v>64798336.550000004</v>
      </c>
      <c r="O144" s="629"/>
      <c r="P144" s="629"/>
      <c r="Q144" s="33"/>
      <c r="R144" s="116"/>
      <c r="S144" s="116"/>
      <c r="T144" s="12" t="s">
        <v>837</v>
      </c>
      <c r="U144" s="43">
        <f>SUM(U4:U141)</f>
        <v>114</v>
      </c>
      <c r="V144" s="13">
        <f>SUM(V4:V141)</f>
        <v>9788267.817000002</v>
      </c>
      <c r="W144" s="13"/>
      <c r="X144" s="13"/>
      <c r="Y144" s="46">
        <f>SUM(Y4:Y141)</f>
        <v>288</v>
      </c>
      <c r="Z144" s="38">
        <f>SUM(Z4:Z141)</f>
        <v>56041160.250000015</v>
      </c>
    </row>
    <row r="146" spans="19:21" ht="16.5" hidden="1">
      <c r="S146" s="9"/>
      <c r="T146" s="125" t="s">
        <v>1149</v>
      </c>
      <c r="U146" s="120" t="s">
        <v>1150</v>
      </c>
    </row>
    <row r="147" spans="19:21" ht="18.75" hidden="1">
      <c r="S147" s="121" t="s">
        <v>1138</v>
      </c>
      <c r="T147" s="122">
        <f>SUMIF($S$6:$S$142,"Mehedinti",$V$6:$V$142)</f>
        <v>216554.7</v>
      </c>
      <c r="U147" s="123">
        <f>T147*100/13</f>
        <v>1665805.3846153845</v>
      </c>
    </row>
    <row r="148" spans="19:21" ht="18.75" hidden="1">
      <c r="S148" s="121" t="s">
        <v>1125</v>
      </c>
      <c r="T148" s="122">
        <f>SUMIF($S$6:$S$142,"Dolj",$V$6:$V$142)</f>
        <v>54858.99</v>
      </c>
      <c r="U148" s="123">
        <f>T148*100/13</f>
        <v>421992.23076923075</v>
      </c>
    </row>
    <row r="149" spans="19:21" ht="18.75" hidden="1">
      <c r="S149" s="121" t="s">
        <v>1131</v>
      </c>
      <c r="T149" s="122">
        <f>SUMIF($S$6:$S$142,"Olt",$V$6:$V$142)</f>
        <v>916924.3600000001</v>
      </c>
      <c r="U149" s="123">
        <f aca="true" t="shared" si="0" ref="U149:U169">T149*100/13</f>
        <v>7053264.307692309</v>
      </c>
    </row>
    <row r="150" spans="19:21" ht="18.75" hidden="1">
      <c r="S150" s="121" t="s">
        <v>1132</v>
      </c>
      <c r="T150" s="122">
        <f>SUMIF($S$6:$S$142,"Teleorman",$V$6:$V$142)</f>
        <v>1409255.87</v>
      </c>
      <c r="U150" s="123">
        <f t="shared" si="0"/>
        <v>10840429.76923077</v>
      </c>
    </row>
    <row r="151" spans="19:21" ht="18.75" hidden="1">
      <c r="S151" s="121" t="s">
        <v>1122</v>
      </c>
      <c r="T151" s="122">
        <f>SUMIF($S$6:$S$142,"Giurgiu",$V$6:$V$142)</f>
        <v>760560.4300000002</v>
      </c>
      <c r="U151" s="123">
        <f t="shared" si="0"/>
        <v>5850464.846153847</v>
      </c>
    </row>
    <row r="152" spans="19:21" ht="18.75" hidden="1">
      <c r="S152" s="121" t="s">
        <v>1120</v>
      </c>
      <c r="T152" s="122">
        <f>SUMIF($S$6:$S$142,"Calarasi",$V$6:$V$142)</f>
        <v>97223.64</v>
      </c>
      <c r="U152" s="123">
        <f t="shared" si="0"/>
        <v>747874.1538461539</v>
      </c>
    </row>
    <row r="153" spans="19:21" ht="18.75" hidden="1">
      <c r="S153" s="121" t="s">
        <v>1121</v>
      </c>
      <c r="T153" s="122">
        <f>SUMIF($S$6:$S$142,"Constanta",$V$6:$V$142)</f>
        <v>1635208.5100000002</v>
      </c>
      <c r="U153" s="123">
        <f t="shared" si="0"/>
        <v>12578527.000000002</v>
      </c>
    </row>
    <row r="154" spans="19:21" ht="18.75" hidden="1">
      <c r="S154" s="121" t="s">
        <v>1128</v>
      </c>
      <c r="T154" s="122">
        <f>SUMIF($S$6:$S$142,"Dobrich",$V$6:$V$142)</f>
        <v>752874.49</v>
      </c>
      <c r="U154" s="123">
        <f t="shared" si="0"/>
        <v>5791342.230769231</v>
      </c>
    </row>
    <row r="155" spans="19:21" ht="18.75" hidden="1">
      <c r="S155" s="121" t="s">
        <v>1130</v>
      </c>
      <c r="T155" s="122">
        <f>SUMIF($S$6:$S$142,"Silistra",$V$6:$V$142)</f>
        <v>182696.26700000002</v>
      </c>
      <c r="U155" s="123">
        <f t="shared" si="0"/>
        <v>1405355.9000000001</v>
      </c>
    </row>
    <row r="156" spans="19:21" ht="18.75" hidden="1">
      <c r="S156" s="121" t="s">
        <v>1141</v>
      </c>
      <c r="T156" s="122">
        <f>SUMIF($S$6:$S$142,"Razgrad",$V$6:$V$142)</f>
        <v>0</v>
      </c>
      <c r="U156" s="123">
        <f t="shared" si="0"/>
        <v>0</v>
      </c>
    </row>
    <row r="157" spans="19:21" ht="18.75" hidden="1">
      <c r="S157" s="121" t="s">
        <v>1123</v>
      </c>
      <c r="T157" s="122">
        <f>SUMIF($S$6:$S$142,"Ruse",$V$6:$V$142)</f>
        <v>1165855.2899999998</v>
      </c>
      <c r="U157" s="123">
        <f t="shared" si="0"/>
        <v>8968117.615384614</v>
      </c>
    </row>
    <row r="158" spans="19:21" ht="18.75" hidden="1">
      <c r="S158" s="121" t="s">
        <v>1129</v>
      </c>
      <c r="T158" s="122">
        <f>SUMIF($S$6:$S$142,"Veliko Tarnovo",$V$6:$V$142)</f>
        <v>27673.13</v>
      </c>
      <c r="U158" s="123">
        <f t="shared" si="0"/>
        <v>212870.23076923078</v>
      </c>
    </row>
    <row r="159" spans="19:21" ht="18.75" hidden="1">
      <c r="S159" s="121" t="s">
        <v>1124</v>
      </c>
      <c r="T159" s="122">
        <f>SUMIF($S$6:$S$142,"Pleven",$V$6:$V$142)</f>
        <v>694968.25</v>
      </c>
      <c r="U159" s="123">
        <f t="shared" si="0"/>
        <v>5345909.615384615</v>
      </c>
    </row>
    <row r="160" spans="19:21" ht="18.75" hidden="1">
      <c r="S160" s="121" t="s">
        <v>1133</v>
      </c>
      <c r="T160" s="122">
        <f>SUMIF($S$6:$S$142,"Vratsa",$V$6:$V$142)</f>
        <v>13457.77</v>
      </c>
      <c r="U160" s="123">
        <f t="shared" si="0"/>
        <v>103521.30769230769</v>
      </c>
    </row>
    <row r="161" spans="19:21" ht="18.75" hidden="1">
      <c r="S161" s="121" t="s">
        <v>1126</v>
      </c>
      <c r="T161" s="122">
        <f>SUMIF($S$6:$S$142,"Montana",$V$6:$V$142)</f>
        <v>152696.6</v>
      </c>
      <c r="U161" s="123">
        <f t="shared" si="0"/>
        <v>1174589.2307692308</v>
      </c>
    </row>
    <row r="162" spans="19:21" ht="18.75" hidden="1">
      <c r="S162" s="121" t="s">
        <v>1127</v>
      </c>
      <c r="T162" s="122">
        <f>SUMIF($S$6:$S$142,"Vidin",$V$6:$V$142)</f>
        <v>12124.46</v>
      </c>
      <c r="U162" s="123">
        <f t="shared" si="0"/>
        <v>93265.07692307692</v>
      </c>
    </row>
    <row r="163" spans="19:21" ht="18.75" hidden="1">
      <c r="S163" s="121" t="s">
        <v>1135</v>
      </c>
      <c r="T163" s="122">
        <f>SUMIF($S$6:$S$142,"Sofia",$V$6:$V$142)</f>
        <v>17215.21</v>
      </c>
      <c r="U163" s="123">
        <f t="shared" si="0"/>
        <v>132424.6923076923</v>
      </c>
    </row>
    <row r="164" spans="19:21" ht="18.75" hidden="1">
      <c r="S164" s="121" t="s">
        <v>1134</v>
      </c>
      <c r="T164" s="122">
        <f>SUMIF($S$6:$S$142,"Bucuresti",$V$6:$V$142)</f>
        <v>0</v>
      </c>
      <c r="U164" s="123">
        <f t="shared" si="0"/>
        <v>0</v>
      </c>
    </row>
    <row r="165" spans="19:21" ht="18.75" hidden="1">
      <c r="S165" s="121" t="s">
        <v>1136</v>
      </c>
      <c r="T165" s="122">
        <f>SUMIF($S$6:$S$142,"Varna",$V$6:$V$142)</f>
        <v>0</v>
      </c>
      <c r="U165" s="123">
        <f t="shared" si="0"/>
        <v>0</v>
      </c>
    </row>
    <row r="166" spans="19:21" ht="18.75" hidden="1">
      <c r="S166" s="121" t="s">
        <v>1143</v>
      </c>
      <c r="T166" s="122">
        <f>SUMIF($S$6:$S$142,"Arges",$V$6:$V$142)</f>
        <v>0</v>
      </c>
      <c r="U166" s="123">
        <f t="shared" si="0"/>
        <v>0</v>
      </c>
    </row>
    <row r="167" spans="19:21" ht="18.75" hidden="1">
      <c r="S167" s="121" t="s">
        <v>1147</v>
      </c>
      <c r="T167" s="122">
        <f>SUMIF($S$6:$S$142,"Tulcea",$V$6:$V$142)</f>
        <v>0</v>
      </c>
      <c r="U167" s="123">
        <f t="shared" si="0"/>
        <v>0</v>
      </c>
    </row>
    <row r="168" spans="19:21" ht="18.75" hidden="1">
      <c r="S168" s="121" t="s">
        <v>1148</v>
      </c>
      <c r="T168" s="122">
        <f>SUMIF($S$6:$S$142,"Burgas",$V$6:$V$142)</f>
        <v>0</v>
      </c>
      <c r="U168" s="123">
        <f t="shared" si="0"/>
        <v>0</v>
      </c>
    </row>
    <row r="169" spans="19:21" ht="18.75" hidden="1">
      <c r="S169" s="121" t="s">
        <v>1137</v>
      </c>
      <c r="T169" s="122">
        <f>SUMIF($S$6:$S$142,"Ilfov",$V$6:$V$142)</f>
        <v>0</v>
      </c>
      <c r="U169" s="123">
        <f t="shared" si="0"/>
        <v>0</v>
      </c>
    </row>
    <row r="170" spans="19:21" ht="16.5" hidden="1">
      <c r="S170" s="9"/>
      <c r="T170" s="27">
        <f>SUM(T147:T169)</f>
        <v>8110147.966999999</v>
      </c>
      <c r="U170" s="27">
        <f>SUM(U147:U169)</f>
        <v>62385753.5923077</v>
      </c>
    </row>
    <row r="171" ht="16.5" hidden="1"/>
  </sheetData>
  <sheetProtection/>
  <autoFilter ref="L3:V141"/>
  <mergeCells count="681">
    <mergeCell ref="Y98:Y99"/>
    <mergeCell ref="K74:K76"/>
    <mergeCell ref="N58:N59"/>
    <mergeCell ref="Y58:Y59"/>
    <mergeCell ref="N60:N64"/>
    <mergeCell ref="Z98:Z99"/>
    <mergeCell ref="Z70:Z71"/>
    <mergeCell ref="Y70:Y71"/>
    <mergeCell ref="Y65:Y69"/>
    <mergeCell ref="M60:M64"/>
    <mergeCell ref="Y8:Y13"/>
    <mergeCell ref="Z8:Z13"/>
    <mergeCell ref="Y41:Y44"/>
    <mergeCell ref="Z25:Z28"/>
    <mergeCell ref="Z29:Z32"/>
    <mergeCell ref="Y50:Y55"/>
    <mergeCell ref="Z50:Z55"/>
    <mergeCell ref="Y45:Y49"/>
    <mergeCell ref="Z45:Z49"/>
    <mergeCell ref="Z41:Z44"/>
    <mergeCell ref="Y39:Y40"/>
    <mergeCell ref="Z39:Z40"/>
    <mergeCell ref="M39:M40"/>
    <mergeCell ref="M45:M49"/>
    <mergeCell ref="N39:N40"/>
    <mergeCell ref="D1:Z1"/>
    <mergeCell ref="K8:K13"/>
    <mergeCell ref="L8:L13"/>
    <mergeCell ref="M29:M32"/>
    <mergeCell ref="J39:J40"/>
    <mergeCell ref="A1:C1"/>
    <mergeCell ref="H70:H71"/>
    <mergeCell ref="J70:J71"/>
    <mergeCell ref="Z33:Z35"/>
    <mergeCell ref="N70:N71"/>
    <mergeCell ref="K41:K44"/>
    <mergeCell ref="K45:K49"/>
    <mergeCell ref="K60:K64"/>
    <mergeCell ref="K50:K55"/>
    <mergeCell ref="J8:J13"/>
    <mergeCell ref="A144:B144"/>
    <mergeCell ref="F144:G144"/>
    <mergeCell ref="A70:A71"/>
    <mergeCell ref="B70:B71"/>
    <mergeCell ref="C70:C71"/>
    <mergeCell ref="C109:C111"/>
    <mergeCell ref="A133:A134"/>
    <mergeCell ref="C133:C134"/>
    <mergeCell ref="E74:E76"/>
    <mergeCell ref="A80:A84"/>
    <mergeCell ref="Y74:Y76"/>
    <mergeCell ref="L60:L64"/>
    <mergeCell ref="Z14:Z16"/>
    <mergeCell ref="Y19:Y20"/>
    <mergeCell ref="Z19:Z20"/>
    <mergeCell ref="Z17:Z18"/>
    <mergeCell ref="N41:N44"/>
    <mergeCell ref="M14:M16"/>
    <mergeCell ref="N50:N55"/>
    <mergeCell ref="Z36:Z38"/>
    <mergeCell ref="M50:M55"/>
    <mergeCell ref="K14:K16"/>
    <mergeCell ref="L36:L38"/>
    <mergeCell ref="M17:M18"/>
    <mergeCell ref="K25:K28"/>
    <mergeCell ref="J19:J20"/>
    <mergeCell ref="L45:L49"/>
    <mergeCell ref="Y4:Y5"/>
    <mergeCell ref="Z4:Z5"/>
    <mergeCell ref="M8:M13"/>
    <mergeCell ref="A8:A13"/>
    <mergeCell ref="B8:B13"/>
    <mergeCell ref="C8:C13"/>
    <mergeCell ref="D8:D13"/>
    <mergeCell ref="E8:E13"/>
    <mergeCell ref="F8:F13"/>
    <mergeCell ref="N8:N13"/>
    <mergeCell ref="K124:K126"/>
    <mergeCell ref="K127:K129"/>
    <mergeCell ref="A4:A5"/>
    <mergeCell ref="B4:B5"/>
    <mergeCell ref="C4:C5"/>
    <mergeCell ref="D4:D5"/>
    <mergeCell ref="E4:E5"/>
    <mergeCell ref="F4:F5"/>
    <mergeCell ref="G8:G13"/>
    <mergeCell ref="H8:H13"/>
    <mergeCell ref="K98:K99"/>
    <mergeCell ref="K100:K101"/>
    <mergeCell ref="K130:K132"/>
    <mergeCell ref="K133:K134"/>
    <mergeCell ref="K135:K139"/>
    <mergeCell ref="K140:K141"/>
    <mergeCell ref="K109:K111"/>
    <mergeCell ref="K112:K115"/>
    <mergeCell ref="K116:K121"/>
    <mergeCell ref="K122:K123"/>
    <mergeCell ref="D133:D134"/>
    <mergeCell ref="E133:E134"/>
    <mergeCell ref="E87:E91"/>
    <mergeCell ref="F87:F91"/>
    <mergeCell ref="A77:A79"/>
    <mergeCell ref="K85:K86"/>
    <mergeCell ref="C77:C79"/>
    <mergeCell ref="K87:K91"/>
    <mergeCell ref="K94:K95"/>
    <mergeCell ref="K92:K93"/>
    <mergeCell ref="A19:A20"/>
    <mergeCell ref="C19:C20"/>
    <mergeCell ref="K72:K73"/>
    <mergeCell ref="J29:J32"/>
    <mergeCell ref="H29:H32"/>
    <mergeCell ref="J36:J38"/>
    <mergeCell ref="C41:C44"/>
    <mergeCell ref="K21:K24"/>
    <mergeCell ref="B50:B55"/>
    <mergeCell ref="F21:F24"/>
    <mergeCell ref="Y2:Y3"/>
    <mergeCell ref="A2:A3"/>
    <mergeCell ref="B2:B3"/>
    <mergeCell ref="L6:L7"/>
    <mergeCell ref="M6:M7"/>
    <mergeCell ref="N6:N7"/>
    <mergeCell ref="J6:J7"/>
    <mergeCell ref="G2:G3"/>
    <mergeCell ref="H2:H3"/>
    <mergeCell ref="A6:A7"/>
    <mergeCell ref="Z2:Z3"/>
    <mergeCell ref="Y6:Y7"/>
    <mergeCell ref="Z6:Z7"/>
    <mergeCell ref="H6:H7"/>
    <mergeCell ref="F6:F7"/>
    <mergeCell ref="C6:C7"/>
    <mergeCell ref="D6:D7"/>
    <mergeCell ref="E6:E7"/>
    <mergeCell ref="C2:C3"/>
    <mergeCell ref="D2:D3"/>
    <mergeCell ref="E2:E3"/>
    <mergeCell ref="K2:K3"/>
    <mergeCell ref="K6:K7"/>
    <mergeCell ref="G6:G7"/>
    <mergeCell ref="J4:J5"/>
    <mergeCell ref="G4:G5"/>
    <mergeCell ref="H4:H5"/>
    <mergeCell ref="K4:K5"/>
    <mergeCell ref="F2:F3"/>
    <mergeCell ref="J2:J3"/>
    <mergeCell ref="M4:M5"/>
    <mergeCell ref="N4:N5"/>
    <mergeCell ref="L4:L5"/>
    <mergeCell ref="I2:I3"/>
    <mergeCell ref="I4:I5"/>
    <mergeCell ref="J14:J16"/>
    <mergeCell ref="N14:N16"/>
    <mergeCell ref="B6:B7"/>
    <mergeCell ref="H14:H16"/>
    <mergeCell ref="K19:K20"/>
    <mergeCell ref="H17:H18"/>
    <mergeCell ref="J17:J18"/>
    <mergeCell ref="D19:D20"/>
    <mergeCell ref="E19:E20"/>
    <mergeCell ref="F19:F20"/>
    <mergeCell ref="G19:G20"/>
    <mergeCell ref="H19:H20"/>
    <mergeCell ref="A14:A16"/>
    <mergeCell ref="C14:C16"/>
    <mergeCell ref="D14:D16"/>
    <mergeCell ref="E14:E16"/>
    <mergeCell ref="A17:A18"/>
    <mergeCell ref="C17:C18"/>
    <mergeCell ref="B14:B16"/>
    <mergeCell ref="D17:D18"/>
    <mergeCell ref="E17:E18"/>
    <mergeCell ref="B17:B18"/>
    <mergeCell ref="F14:F16"/>
    <mergeCell ref="G14:G16"/>
    <mergeCell ref="L29:L32"/>
    <mergeCell ref="J25:J28"/>
    <mergeCell ref="F17:F18"/>
    <mergeCell ref="L14:L16"/>
    <mergeCell ref="G17:G18"/>
    <mergeCell ref="H25:H28"/>
    <mergeCell ref="L25:L28"/>
    <mergeCell ref="Y14:Y16"/>
    <mergeCell ref="Y17:Y18"/>
    <mergeCell ref="G21:G24"/>
    <mergeCell ref="H21:H24"/>
    <mergeCell ref="N19:N20"/>
    <mergeCell ref="L17:L18"/>
    <mergeCell ref="L19:L20"/>
    <mergeCell ref="L21:L24"/>
    <mergeCell ref="J21:J24"/>
    <mergeCell ref="M21:M24"/>
    <mergeCell ref="N21:N24"/>
    <mergeCell ref="N17:N18"/>
    <mergeCell ref="M19:M20"/>
    <mergeCell ref="K17:K18"/>
    <mergeCell ref="N25:N28"/>
    <mergeCell ref="Y25:Y28"/>
    <mergeCell ref="Y36:Y38"/>
    <mergeCell ref="Y33:Y35"/>
    <mergeCell ref="N33:N35"/>
    <mergeCell ref="M25:M28"/>
    <mergeCell ref="Y29:Y32"/>
    <mergeCell ref="M33:M35"/>
    <mergeCell ref="N29:N32"/>
    <mergeCell ref="N36:N38"/>
    <mergeCell ref="M36:M38"/>
    <mergeCell ref="E33:E35"/>
    <mergeCell ref="F33:F35"/>
    <mergeCell ref="L39:L40"/>
    <mergeCell ref="G36:G38"/>
    <mergeCell ref="E39:E40"/>
    <mergeCell ref="F39:F40"/>
    <mergeCell ref="G39:G40"/>
    <mergeCell ref="K36:K38"/>
    <mergeCell ref="K39:K40"/>
    <mergeCell ref="H36:H38"/>
    <mergeCell ref="A36:A38"/>
    <mergeCell ref="C36:C38"/>
    <mergeCell ref="D36:D38"/>
    <mergeCell ref="E36:E38"/>
    <mergeCell ref="F36:F38"/>
    <mergeCell ref="E41:E44"/>
    <mergeCell ref="A39:A40"/>
    <mergeCell ref="C39:C40"/>
    <mergeCell ref="D39:D40"/>
    <mergeCell ref="F41:F44"/>
    <mergeCell ref="A50:A55"/>
    <mergeCell ref="C50:C55"/>
    <mergeCell ref="D50:D55"/>
    <mergeCell ref="E50:E55"/>
    <mergeCell ref="C45:C49"/>
    <mergeCell ref="A41:A44"/>
    <mergeCell ref="A45:A49"/>
    <mergeCell ref="N45:N49"/>
    <mergeCell ref="D41:D44"/>
    <mergeCell ref="D56:D57"/>
    <mergeCell ref="E56:E57"/>
    <mergeCell ref="D45:D49"/>
    <mergeCell ref="E45:E49"/>
    <mergeCell ref="F45:F49"/>
    <mergeCell ref="M41:M44"/>
    <mergeCell ref="L41:L44"/>
    <mergeCell ref="J41:J44"/>
    <mergeCell ref="G45:G49"/>
    <mergeCell ref="F50:F55"/>
    <mergeCell ref="G50:G55"/>
    <mergeCell ref="F56:F57"/>
    <mergeCell ref="G41:G44"/>
    <mergeCell ref="H41:H44"/>
    <mergeCell ref="H50:H55"/>
    <mergeCell ref="H58:H59"/>
    <mergeCell ref="H45:H49"/>
    <mergeCell ref="J45:J49"/>
    <mergeCell ref="J50:J55"/>
    <mergeCell ref="L50:L55"/>
    <mergeCell ref="J58:J59"/>
    <mergeCell ref="I56:I57"/>
    <mergeCell ref="I58:I59"/>
    <mergeCell ref="Z58:Z59"/>
    <mergeCell ref="Y56:Y57"/>
    <mergeCell ref="Z56:Z57"/>
    <mergeCell ref="K56:K57"/>
    <mergeCell ref="K58:K59"/>
    <mergeCell ref="L56:L57"/>
    <mergeCell ref="M56:M57"/>
    <mergeCell ref="N56:N57"/>
    <mergeCell ref="M58:M59"/>
    <mergeCell ref="A56:A57"/>
    <mergeCell ref="C56:C57"/>
    <mergeCell ref="J56:J57"/>
    <mergeCell ref="G56:G57"/>
    <mergeCell ref="C60:C64"/>
    <mergeCell ref="D60:D64"/>
    <mergeCell ref="E60:E64"/>
    <mergeCell ref="F60:F64"/>
    <mergeCell ref="F58:F59"/>
    <mergeCell ref="A58:A59"/>
    <mergeCell ref="C58:C59"/>
    <mergeCell ref="L58:L59"/>
    <mergeCell ref="D58:D59"/>
    <mergeCell ref="E58:E59"/>
    <mergeCell ref="G58:G59"/>
    <mergeCell ref="A65:A69"/>
    <mergeCell ref="C65:C69"/>
    <mergeCell ref="D65:D69"/>
    <mergeCell ref="E65:E69"/>
    <mergeCell ref="A60:A64"/>
    <mergeCell ref="B58:B59"/>
    <mergeCell ref="J72:J73"/>
    <mergeCell ref="G72:G73"/>
    <mergeCell ref="F72:F73"/>
    <mergeCell ref="B72:B73"/>
    <mergeCell ref="A72:A73"/>
    <mergeCell ref="J65:J69"/>
    <mergeCell ref="J60:J64"/>
    <mergeCell ref="G70:G71"/>
    <mergeCell ref="E70:E71"/>
    <mergeCell ref="B65:B69"/>
    <mergeCell ref="C72:C73"/>
    <mergeCell ref="D72:D73"/>
    <mergeCell ref="E72:E73"/>
    <mergeCell ref="Y60:Y64"/>
    <mergeCell ref="Z60:Z64"/>
    <mergeCell ref="H65:H69"/>
    <mergeCell ref="G60:G64"/>
    <mergeCell ref="H60:H64"/>
    <mergeCell ref="M70:M71"/>
    <mergeCell ref="L65:L69"/>
    <mergeCell ref="K65:K69"/>
    <mergeCell ref="N65:N69"/>
    <mergeCell ref="Z74:Z76"/>
    <mergeCell ref="Y72:Y73"/>
    <mergeCell ref="Z72:Z73"/>
    <mergeCell ref="Z65:Z69"/>
    <mergeCell ref="K70:K71"/>
    <mergeCell ref="L70:L71"/>
    <mergeCell ref="M65:M69"/>
    <mergeCell ref="A74:A76"/>
    <mergeCell ref="C74:C76"/>
    <mergeCell ref="L72:L73"/>
    <mergeCell ref="M72:M73"/>
    <mergeCell ref="N72:N73"/>
    <mergeCell ref="H72:H73"/>
    <mergeCell ref="D74:D76"/>
    <mergeCell ref="N74:N76"/>
    <mergeCell ref="I72:I73"/>
    <mergeCell ref="F70:F71"/>
    <mergeCell ref="G65:G69"/>
    <mergeCell ref="F65:F69"/>
    <mergeCell ref="D70:D71"/>
    <mergeCell ref="L74:L76"/>
    <mergeCell ref="F74:F76"/>
    <mergeCell ref="G74:G76"/>
    <mergeCell ref="H74:H76"/>
    <mergeCell ref="I70:I71"/>
    <mergeCell ref="I74:I76"/>
    <mergeCell ref="J80:J84"/>
    <mergeCell ref="L80:L84"/>
    <mergeCell ref="M80:M84"/>
    <mergeCell ref="N80:N84"/>
    <mergeCell ref="N77:N79"/>
    <mergeCell ref="M77:M79"/>
    <mergeCell ref="K77:K79"/>
    <mergeCell ref="K80:K84"/>
    <mergeCell ref="C80:C84"/>
    <mergeCell ref="D80:D84"/>
    <mergeCell ref="E80:E84"/>
    <mergeCell ref="J77:J79"/>
    <mergeCell ref="B74:B76"/>
    <mergeCell ref="Y77:Y79"/>
    <mergeCell ref="D77:D79"/>
    <mergeCell ref="E77:E79"/>
    <mergeCell ref="J74:J76"/>
    <mergeCell ref="M74:M76"/>
    <mergeCell ref="Z77:Z79"/>
    <mergeCell ref="F80:F84"/>
    <mergeCell ref="L77:L79"/>
    <mergeCell ref="G85:G86"/>
    <mergeCell ref="F77:F79"/>
    <mergeCell ref="G77:G79"/>
    <mergeCell ref="H77:H79"/>
    <mergeCell ref="G80:G84"/>
    <mergeCell ref="N85:N86"/>
    <mergeCell ref="Y80:Y84"/>
    <mergeCell ref="Y87:Y91"/>
    <mergeCell ref="J87:J91"/>
    <mergeCell ref="Z80:Z84"/>
    <mergeCell ref="H85:H86"/>
    <mergeCell ref="J85:J86"/>
    <mergeCell ref="Z87:Z91"/>
    <mergeCell ref="Y85:Y86"/>
    <mergeCell ref="Z85:Z86"/>
    <mergeCell ref="L85:L86"/>
    <mergeCell ref="M85:M86"/>
    <mergeCell ref="C87:C91"/>
    <mergeCell ref="G87:G91"/>
    <mergeCell ref="H87:H91"/>
    <mergeCell ref="H80:H84"/>
    <mergeCell ref="D87:D91"/>
    <mergeCell ref="A85:A86"/>
    <mergeCell ref="C85:C86"/>
    <mergeCell ref="D85:D86"/>
    <mergeCell ref="E85:E86"/>
    <mergeCell ref="F85:F86"/>
    <mergeCell ref="A87:A91"/>
    <mergeCell ref="B85:B86"/>
    <mergeCell ref="N87:N91"/>
    <mergeCell ref="M87:M91"/>
    <mergeCell ref="J94:J95"/>
    <mergeCell ref="L94:L95"/>
    <mergeCell ref="M94:M95"/>
    <mergeCell ref="N94:N95"/>
    <mergeCell ref="N92:N93"/>
    <mergeCell ref="L87:L91"/>
    <mergeCell ref="H94:H95"/>
    <mergeCell ref="G92:G93"/>
    <mergeCell ref="N96:N97"/>
    <mergeCell ref="G96:G97"/>
    <mergeCell ref="H96:H97"/>
    <mergeCell ref="J96:J97"/>
    <mergeCell ref="L96:L97"/>
    <mergeCell ref="K96:K97"/>
    <mergeCell ref="I94:I95"/>
    <mergeCell ref="A96:A97"/>
    <mergeCell ref="C96:C97"/>
    <mergeCell ref="F92:F93"/>
    <mergeCell ref="C92:C93"/>
    <mergeCell ref="D92:D93"/>
    <mergeCell ref="A92:A93"/>
    <mergeCell ref="Z94:Z95"/>
    <mergeCell ref="Y92:Y93"/>
    <mergeCell ref="Z92:Z93"/>
    <mergeCell ref="Y94:Y95"/>
    <mergeCell ref="H92:H93"/>
    <mergeCell ref="A94:A95"/>
    <mergeCell ref="E94:E95"/>
    <mergeCell ref="F94:F95"/>
    <mergeCell ref="E92:E93"/>
    <mergeCell ref="G94:G95"/>
    <mergeCell ref="C100:C101"/>
    <mergeCell ref="D100:D101"/>
    <mergeCell ref="E100:E101"/>
    <mergeCell ref="D94:D95"/>
    <mergeCell ref="A98:A99"/>
    <mergeCell ref="C98:C99"/>
    <mergeCell ref="D98:D99"/>
    <mergeCell ref="E98:E99"/>
    <mergeCell ref="B96:B97"/>
    <mergeCell ref="C94:C95"/>
    <mergeCell ref="Z100:Z101"/>
    <mergeCell ref="N100:N101"/>
    <mergeCell ref="D96:D97"/>
    <mergeCell ref="E96:E97"/>
    <mergeCell ref="F96:F97"/>
    <mergeCell ref="Z96:Z97"/>
    <mergeCell ref="F98:F99"/>
    <mergeCell ref="M96:M97"/>
    <mergeCell ref="J98:J99"/>
    <mergeCell ref="L98:L99"/>
    <mergeCell ref="G98:G99"/>
    <mergeCell ref="H98:H99"/>
    <mergeCell ref="Y96:Y97"/>
    <mergeCell ref="B102:B104"/>
    <mergeCell ref="G102:G104"/>
    <mergeCell ref="J100:J101"/>
    <mergeCell ref="M98:M99"/>
    <mergeCell ref="N98:N99"/>
    <mergeCell ref="L100:L101"/>
    <mergeCell ref="M100:M101"/>
    <mergeCell ref="G100:G101"/>
    <mergeCell ref="Y102:Y104"/>
    <mergeCell ref="E105:E108"/>
    <mergeCell ref="N102:N104"/>
    <mergeCell ref="J102:J104"/>
    <mergeCell ref="F100:F101"/>
    <mergeCell ref="H100:H101"/>
    <mergeCell ref="Y100:Y101"/>
    <mergeCell ref="I100:I101"/>
    <mergeCell ref="I102:I104"/>
    <mergeCell ref="Y105:Y108"/>
    <mergeCell ref="K105:K108"/>
    <mergeCell ref="A102:A104"/>
    <mergeCell ref="C102:C104"/>
    <mergeCell ref="D102:D104"/>
    <mergeCell ref="E102:E104"/>
    <mergeCell ref="H102:H104"/>
    <mergeCell ref="K102:K104"/>
    <mergeCell ref="M124:M126"/>
    <mergeCell ref="L127:L129"/>
    <mergeCell ref="M127:M129"/>
    <mergeCell ref="Z105:Z108"/>
    <mergeCell ref="G105:G108"/>
    <mergeCell ref="H105:H108"/>
    <mergeCell ref="J105:J108"/>
    <mergeCell ref="L105:L108"/>
    <mergeCell ref="M105:M108"/>
    <mergeCell ref="N105:N108"/>
    <mergeCell ref="H130:H132"/>
    <mergeCell ref="F130:F132"/>
    <mergeCell ref="G130:G132"/>
    <mergeCell ref="Z102:Z104"/>
    <mergeCell ref="L133:L134"/>
    <mergeCell ref="M133:M134"/>
    <mergeCell ref="L102:L104"/>
    <mergeCell ref="M102:M104"/>
    <mergeCell ref="M109:M111"/>
    <mergeCell ref="L124:L126"/>
    <mergeCell ref="Z109:Z111"/>
    <mergeCell ref="Y112:Y115"/>
    <mergeCell ref="Z112:Z115"/>
    <mergeCell ref="F133:F134"/>
    <mergeCell ref="G133:G134"/>
    <mergeCell ref="H133:H134"/>
    <mergeCell ref="J133:J134"/>
    <mergeCell ref="G109:G111"/>
    <mergeCell ref="F109:F111"/>
    <mergeCell ref="J124:J126"/>
    <mergeCell ref="Z130:Z132"/>
    <mergeCell ref="Y127:Y129"/>
    <mergeCell ref="Z127:Z129"/>
    <mergeCell ref="N127:N129"/>
    <mergeCell ref="H109:H111"/>
    <mergeCell ref="F105:F108"/>
    <mergeCell ref="J109:J111"/>
    <mergeCell ref="Z116:Z121"/>
    <mergeCell ref="N116:N121"/>
    <mergeCell ref="N112:N115"/>
    <mergeCell ref="Y124:Y126"/>
    <mergeCell ref="M116:M121"/>
    <mergeCell ref="Y116:Y121"/>
    <mergeCell ref="L109:L111"/>
    <mergeCell ref="Y133:Y134"/>
    <mergeCell ref="Z133:Z134"/>
    <mergeCell ref="N122:N123"/>
    <mergeCell ref="N124:N126"/>
    <mergeCell ref="Z124:Z126"/>
    <mergeCell ref="Z122:Z123"/>
    <mergeCell ref="D122:D123"/>
    <mergeCell ref="N109:N111"/>
    <mergeCell ref="Y109:Y111"/>
    <mergeCell ref="L112:L115"/>
    <mergeCell ref="M112:M115"/>
    <mergeCell ref="M122:M123"/>
    <mergeCell ref="G112:G115"/>
    <mergeCell ref="G116:G121"/>
    <mergeCell ref="F116:F121"/>
    <mergeCell ref="F112:F115"/>
    <mergeCell ref="G124:G126"/>
    <mergeCell ref="J122:J123"/>
    <mergeCell ref="L122:L123"/>
    <mergeCell ref="L116:L121"/>
    <mergeCell ref="E122:E123"/>
    <mergeCell ref="A122:A123"/>
    <mergeCell ref="D116:D121"/>
    <mergeCell ref="G122:G123"/>
    <mergeCell ref="A116:A121"/>
    <mergeCell ref="C116:C121"/>
    <mergeCell ref="E127:E129"/>
    <mergeCell ref="F127:F129"/>
    <mergeCell ref="Y122:Y123"/>
    <mergeCell ref="H112:H115"/>
    <mergeCell ref="J112:J115"/>
    <mergeCell ref="H116:H121"/>
    <mergeCell ref="J116:J121"/>
    <mergeCell ref="F124:F126"/>
    <mergeCell ref="H122:H123"/>
    <mergeCell ref="H124:H126"/>
    <mergeCell ref="G135:G139"/>
    <mergeCell ref="L135:L139"/>
    <mergeCell ref="G127:G129"/>
    <mergeCell ref="A130:A132"/>
    <mergeCell ref="C130:C132"/>
    <mergeCell ref="D130:D132"/>
    <mergeCell ref="E130:E132"/>
    <mergeCell ref="A127:A129"/>
    <mergeCell ref="C127:C129"/>
    <mergeCell ref="D127:D129"/>
    <mergeCell ref="B135:B139"/>
    <mergeCell ref="J135:J139"/>
    <mergeCell ref="Z135:Z139"/>
    <mergeCell ref="A140:A141"/>
    <mergeCell ref="C140:C141"/>
    <mergeCell ref="D140:D141"/>
    <mergeCell ref="E140:E141"/>
    <mergeCell ref="F140:F141"/>
    <mergeCell ref="G140:G141"/>
    <mergeCell ref="Z140:Z141"/>
    <mergeCell ref="A33:A35"/>
    <mergeCell ref="H140:H141"/>
    <mergeCell ref="J140:J141"/>
    <mergeCell ref="L140:L141"/>
    <mergeCell ref="A124:A126"/>
    <mergeCell ref="C124:C126"/>
    <mergeCell ref="A135:A139"/>
    <mergeCell ref="C135:C139"/>
    <mergeCell ref="D135:D139"/>
    <mergeCell ref="E135:E139"/>
    <mergeCell ref="Y140:Y141"/>
    <mergeCell ref="Y135:Y139"/>
    <mergeCell ref="J130:J132"/>
    <mergeCell ref="L130:L132"/>
    <mergeCell ref="M130:M132"/>
    <mergeCell ref="N130:N132"/>
    <mergeCell ref="Y130:Y132"/>
    <mergeCell ref="N135:N139"/>
    <mergeCell ref="N133:N134"/>
    <mergeCell ref="M135:M139"/>
    <mergeCell ref="B122:B123"/>
    <mergeCell ref="E116:E121"/>
    <mergeCell ref="E124:E126"/>
    <mergeCell ref="C112:C115"/>
    <mergeCell ref="M140:M141"/>
    <mergeCell ref="N140:N141"/>
    <mergeCell ref="H127:H129"/>
    <mergeCell ref="J127:J129"/>
    <mergeCell ref="F135:F139"/>
    <mergeCell ref="H135:H139"/>
    <mergeCell ref="A112:A115"/>
    <mergeCell ref="D112:D115"/>
    <mergeCell ref="E112:E115"/>
    <mergeCell ref="A105:A108"/>
    <mergeCell ref="C105:C108"/>
    <mergeCell ref="D105:D108"/>
    <mergeCell ref="A109:A111"/>
    <mergeCell ref="A21:A24"/>
    <mergeCell ref="C21:C24"/>
    <mergeCell ref="D21:D24"/>
    <mergeCell ref="E21:E24"/>
    <mergeCell ref="A29:A32"/>
    <mergeCell ref="C29:C32"/>
    <mergeCell ref="D29:D32"/>
    <mergeCell ref="A25:A28"/>
    <mergeCell ref="C25:C28"/>
    <mergeCell ref="A100:A101"/>
    <mergeCell ref="D25:D28"/>
    <mergeCell ref="F25:F28"/>
    <mergeCell ref="E25:E28"/>
    <mergeCell ref="B25:B28"/>
    <mergeCell ref="L33:L35"/>
    <mergeCell ref="D33:D35"/>
    <mergeCell ref="C33:C35"/>
    <mergeCell ref="G33:G35"/>
    <mergeCell ref="G25:G28"/>
    <mergeCell ref="B56:B57"/>
    <mergeCell ref="G29:G32"/>
    <mergeCell ref="F29:F32"/>
    <mergeCell ref="E29:E32"/>
    <mergeCell ref="H33:H35"/>
    <mergeCell ref="K33:K35"/>
    <mergeCell ref="K29:K32"/>
    <mergeCell ref="J33:J35"/>
    <mergeCell ref="H56:H57"/>
    <mergeCell ref="H39:H40"/>
    <mergeCell ref="B33:B35"/>
    <mergeCell ref="B36:B38"/>
    <mergeCell ref="B39:B40"/>
    <mergeCell ref="B21:B24"/>
    <mergeCell ref="B41:B44"/>
    <mergeCell ref="B45:B49"/>
    <mergeCell ref="B140:B141"/>
    <mergeCell ref="B105:B108"/>
    <mergeCell ref="B109:B111"/>
    <mergeCell ref="B112:B115"/>
    <mergeCell ref="B116:B121"/>
    <mergeCell ref="B92:B93"/>
    <mergeCell ref="B94:B95"/>
    <mergeCell ref="B124:B126"/>
    <mergeCell ref="B133:B134"/>
    <mergeCell ref="B100:B101"/>
    <mergeCell ref="B77:B79"/>
    <mergeCell ref="B80:B84"/>
    <mergeCell ref="B130:B132"/>
    <mergeCell ref="B87:B91"/>
    <mergeCell ref="D109:D111"/>
    <mergeCell ref="F102:F104"/>
    <mergeCell ref="E109:E111"/>
    <mergeCell ref="F122:F123"/>
    <mergeCell ref="C122:C123"/>
    <mergeCell ref="D124:D126"/>
    <mergeCell ref="X2:X3"/>
    <mergeCell ref="Z21:Z24"/>
    <mergeCell ref="Y21:Y24"/>
    <mergeCell ref="B127:B129"/>
    <mergeCell ref="B98:B99"/>
    <mergeCell ref="B19:B20"/>
    <mergeCell ref="B60:B64"/>
    <mergeCell ref="B29:B32"/>
    <mergeCell ref="I96:I97"/>
    <mergeCell ref="I92:I93"/>
    <mergeCell ref="I109:I111"/>
    <mergeCell ref="L2:P2"/>
    <mergeCell ref="Q2:W2"/>
    <mergeCell ref="I8:I13"/>
    <mergeCell ref="I41:I44"/>
    <mergeCell ref="I50:I55"/>
    <mergeCell ref="I65:I69"/>
    <mergeCell ref="M92:M93"/>
    <mergeCell ref="J92:J93"/>
    <mergeCell ref="L92:L93"/>
  </mergeCells>
  <printOptions/>
  <pageMargins left="0.7086614173228347" right="0.7086614173228347" top="0.7480314960629921" bottom="0.7480314960629921" header="0.31496062992125984" footer="0.31496062992125984"/>
  <pageSetup horizontalDpi="600" verticalDpi="600" orientation="landscape" paperSize="9" scale="30" r:id="rId1"/>
  <rowBreaks count="1" manualBreakCount="1">
    <brk id="84" max="255" man="1"/>
  </rowBreaks>
</worksheet>
</file>

<file path=xl/worksheets/sheet8.xml><?xml version="1.0" encoding="utf-8"?>
<worksheet xmlns="http://schemas.openxmlformats.org/spreadsheetml/2006/main" xmlns:r="http://schemas.openxmlformats.org/officeDocument/2006/relationships">
  <dimension ref="A1:Y291"/>
  <sheetViews>
    <sheetView view="pageBreakPreview" zoomScale="70" zoomScaleNormal="64" zoomScaleSheetLayoutView="70"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2.75"/>
  <cols>
    <col min="1" max="1" width="14.8515625" style="0" customWidth="1"/>
    <col min="3" max="3" width="32.8515625" style="0" customWidth="1"/>
    <col min="4" max="4" width="67.140625" style="32" customWidth="1"/>
    <col min="5" max="5" width="18.7109375" style="218" customWidth="1"/>
    <col min="6" max="6" width="14.57421875" style="0" customWidth="1"/>
    <col min="7" max="7" width="20.00390625" style="0" customWidth="1"/>
    <col min="8" max="8" width="18.7109375" style="219" customWidth="1"/>
    <col min="9" max="9" width="14.8515625" style="219" customWidth="1"/>
    <col min="10" max="10" width="24.00390625" style="0" customWidth="1"/>
    <col min="11" max="11" width="10.28125" style="218" customWidth="1"/>
    <col min="12" max="12" width="20.7109375" style="0" customWidth="1"/>
    <col min="13" max="13" width="13.8515625" style="0" customWidth="1"/>
    <col min="14" max="14" width="17.140625" style="27" customWidth="1"/>
    <col min="15" max="16" width="16.140625" style="27" customWidth="1"/>
    <col min="17" max="17" width="19.140625" style="9" customWidth="1"/>
    <col min="18" max="18" width="10.28125" style="9" customWidth="1"/>
    <col min="19" max="19" width="11.8515625" style="9" customWidth="1"/>
    <col min="20" max="20" width="19.421875" style="0" customWidth="1"/>
    <col min="21" max="21" width="9.8515625" style="0" customWidth="1"/>
    <col min="22" max="23" width="17.421875" style="455" customWidth="1"/>
    <col min="24" max="24" width="22.00390625" style="9" customWidth="1"/>
    <col min="25" max="25" width="20.28125" style="360" customWidth="1"/>
    <col min="26" max="26" width="9.140625" style="0" customWidth="1"/>
    <col min="28" max="28" width="9.140625" style="0" customWidth="1"/>
    <col min="33" max="33" width="9.140625" style="0" customWidth="1"/>
  </cols>
  <sheetData>
    <row r="1" spans="1:25" ht="46.5">
      <c r="A1" s="910" t="s">
        <v>2335</v>
      </c>
      <c r="B1" s="910"/>
      <c r="C1" s="910"/>
      <c r="D1" s="1364" t="s">
        <v>1794</v>
      </c>
      <c r="E1" s="1364"/>
      <c r="F1" s="1364"/>
      <c r="G1" s="1364"/>
      <c r="H1" s="1364"/>
      <c r="I1" s="1364"/>
      <c r="J1" s="1364"/>
      <c r="K1" s="1364"/>
      <c r="L1" s="1364"/>
      <c r="M1" s="1364"/>
      <c r="N1" s="1364"/>
      <c r="O1" s="1364"/>
      <c r="P1" s="1364"/>
      <c r="Q1" s="1364"/>
      <c r="R1" s="1364"/>
      <c r="S1" s="1364"/>
      <c r="T1" s="1364"/>
      <c r="U1" s="1364"/>
      <c r="V1" s="1364"/>
      <c r="W1" s="1364"/>
      <c r="X1" s="1364"/>
      <c r="Y1" s="1364"/>
    </row>
    <row r="2" spans="1:25" ht="16.5" customHeight="1">
      <c r="A2" s="883" t="s">
        <v>777</v>
      </c>
      <c r="B2" s="1178" t="s">
        <v>492</v>
      </c>
      <c r="C2" s="883" t="s">
        <v>761</v>
      </c>
      <c r="D2" s="883" t="s">
        <v>776</v>
      </c>
      <c r="E2" s="883" t="s">
        <v>762</v>
      </c>
      <c r="F2" s="883" t="s">
        <v>763</v>
      </c>
      <c r="G2" s="883" t="s">
        <v>764</v>
      </c>
      <c r="H2" s="883" t="s">
        <v>409</v>
      </c>
      <c r="I2" s="908" t="s">
        <v>2212</v>
      </c>
      <c r="J2" s="883" t="s">
        <v>500</v>
      </c>
      <c r="K2" s="894" t="s">
        <v>1116</v>
      </c>
      <c r="L2" s="880" t="s">
        <v>501</v>
      </c>
      <c r="M2" s="881"/>
      <c r="N2" s="881"/>
      <c r="O2" s="881"/>
      <c r="P2" s="882"/>
      <c r="Q2" s="883" t="s">
        <v>502</v>
      </c>
      <c r="R2" s="883"/>
      <c r="S2" s="883"/>
      <c r="T2" s="883"/>
      <c r="U2" s="883"/>
      <c r="V2" s="883"/>
      <c r="W2" s="10"/>
      <c r="X2" s="1092" t="s">
        <v>679</v>
      </c>
      <c r="Y2" s="1093" t="s">
        <v>680</v>
      </c>
    </row>
    <row r="3" spans="1:25" ht="99">
      <c r="A3" s="883"/>
      <c r="B3" s="1178"/>
      <c r="C3" s="883"/>
      <c r="D3" s="883"/>
      <c r="E3" s="883"/>
      <c r="F3" s="883"/>
      <c r="G3" s="883"/>
      <c r="H3" s="883"/>
      <c r="I3" s="909"/>
      <c r="J3" s="883"/>
      <c r="K3" s="895"/>
      <c r="L3" s="10" t="s">
        <v>503</v>
      </c>
      <c r="M3" s="40" t="s">
        <v>834</v>
      </c>
      <c r="N3" s="26" t="s">
        <v>504</v>
      </c>
      <c r="O3" s="623" t="s">
        <v>2205</v>
      </c>
      <c r="P3" s="623" t="s">
        <v>2208</v>
      </c>
      <c r="Q3" s="10" t="s">
        <v>505</v>
      </c>
      <c r="R3" s="10" t="s">
        <v>1116</v>
      </c>
      <c r="S3" s="10" t="s">
        <v>1118</v>
      </c>
      <c r="T3" s="10" t="s">
        <v>503</v>
      </c>
      <c r="U3" s="40" t="s">
        <v>836</v>
      </c>
      <c r="V3" s="483" t="s">
        <v>506</v>
      </c>
      <c r="W3" s="651" t="s">
        <v>2211</v>
      </c>
      <c r="X3" s="1092"/>
      <c r="Y3" s="1093"/>
    </row>
    <row r="4" spans="1:25" ht="63" customHeight="1">
      <c r="A4" s="1250" t="s">
        <v>1367</v>
      </c>
      <c r="B4" s="885">
        <v>321</v>
      </c>
      <c r="C4" s="885" t="s">
        <v>1381</v>
      </c>
      <c r="D4" s="896" t="s">
        <v>1692</v>
      </c>
      <c r="E4" s="885" t="s">
        <v>770</v>
      </c>
      <c r="F4" s="885" t="s">
        <v>2123</v>
      </c>
      <c r="G4" s="885" t="s">
        <v>2282</v>
      </c>
      <c r="H4" s="1238">
        <v>7988077.59</v>
      </c>
      <c r="I4" s="591"/>
      <c r="J4" s="896" t="s">
        <v>1394</v>
      </c>
      <c r="K4" s="896" t="s">
        <v>1117</v>
      </c>
      <c r="L4" s="896" t="s">
        <v>2124</v>
      </c>
      <c r="M4" s="896">
        <v>1</v>
      </c>
      <c r="N4" s="1238">
        <v>6746730.33</v>
      </c>
      <c r="O4" s="591"/>
      <c r="P4" s="591"/>
      <c r="Q4" s="481" t="s">
        <v>1394</v>
      </c>
      <c r="R4" s="481" t="s">
        <v>1117</v>
      </c>
      <c r="S4" s="481" t="s">
        <v>1120</v>
      </c>
      <c r="T4" s="482" t="s">
        <v>2125</v>
      </c>
      <c r="U4" s="481">
        <v>1</v>
      </c>
      <c r="V4" s="453">
        <v>662853.94</v>
      </c>
      <c r="W4" s="607"/>
      <c r="X4" s="1385">
        <v>8</v>
      </c>
      <c r="Y4" s="1387">
        <v>1299902.94</v>
      </c>
    </row>
    <row r="5" spans="1:25" ht="67.5" customHeight="1">
      <c r="A5" s="1250"/>
      <c r="B5" s="885"/>
      <c r="C5" s="885"/>
      <c r="D5" s="898"/>
      <c r="E5" s="885"/>
      <c r="F5" s="885"/>
      <c r="G5" s="885"/>
      <c r="H5" s="1240"/>
      <c r="I5" s="593"/>
      <c r="J5" s="898"/>
      <c r="K5" s="898"/>
      <c r="L5" s="898"/>
      <c r="M5" s="898"/>
      <c r="N5" s="1240"/>
      <c r="O5" s="593"/>
      <c r="P5" s="593"/>
      <c r="Q5" s="481" t="s">
        <v>1566</v>
      </c>
      <c r="R5" s="481" t="s">
        <v>1119</v>
      </c>
      <c r="S5" s="481" t="s">
        <v>1130</v>
      </c>
      <c r="T5" s="686" t="s">
        <v>2243</v>
      </c>
      <c r="U5" s="481">
        <v>1</v>
      </c>
      <c r="V5" s="453">
        <v>375596.15</v>
      </c>
      <c r="W5" s="609"/>
      <c r="X5" s="1386"/>
      <c r="Y5" s="1388"/>
    </row>
    <row r="6" spans="1:25" ht="33">
      <c r="A6" s="1247" t="s">
        <v>1368</v>
      </c>
      <c r="B6" s="1261">
        <v>324</v>
      </c>
      <c r="C6" s="1261" t="s">
        <v>1731</v>
      </c>
      <c r="D6" s="1484" t="s">
        <v>1693</v>
      </c>
      <c r="E6" s="1261" t="s">
        <v>1167</v>
      </c>
      <c r="F6" s="1261" t="s">
        <v>2258</v>
      </c>
      <c r="G6" s="1261" t="s">
        <v>2259</v>
      </c>
      <c r="H6" s="1230">
        <v>4821347</v>
      </c>
      <c r="I6" s="853"/>
      <c r="J6" s="1235" t="s">
        <v>1395</v>
      </c>
      <c r="K6" s="1235" t="s">
        <v>1117</v>
      </c>
      <c r="L6" s="1235" t="s">
        <v>2260</v>
      </c>
      <c r="M6" s="1235">
        <v>1</v>
      </c>
      <c r="N6" s="1230">
        <v>4072109.68</v>
      </c>
      <c r="O6" s="820"/>
      <c r="P6" s="820"/>
      <c r="Q6" s="855" t="s">
        <v>1395</v>
      </c>
      <c r="R6" s="855" t="s">
        <v>1117</v>
      </c>
      <c r="S6" s="855" t="s">
        <v>1121</v>
      </c>
      <c r="T6" s="738" t="s">
        <v>2261</v>
      </c>
      <c r="U6" s="738">
        <v>1</v>
      </c>
      <c r="V6" s="739">
        <v>475021.3</v>
      </c>
      <c r="W6" s="805"/>
      <c r="X6" s="1385">
        <v>8</v>
      </c>
      <c r="Y6" s="1387">
        <v>2800180.03</v>
      </c>
    </row>
    <row r="7" spans="1:25" ht="49.5">
      <c r="A7" s="1247"/>
      <c r="B7" s="1261"/>
      <c r="C7" s="1261"/>
      <c r="D7" s="1484"/>
      <c r="E7" s="1261"/>
      <c r="F7" s="1261"/>
      <c r="G7" s="1261"/>
      <c r="H7" s="1232"/>
      <c r="I7" s="854"/>
      <c r="J7" s="1237"/>
      <c r="K7" s="1237"/>
      <c r="L7" s="1237"/>
      <c r="M7" s="1237"/>
      <c r="N7" s="1232"/>
      <c r="O7" s="821"/>
      <c r="P7" s="821"/>
      <c r="Q7" s="855" t="s">
        <v>1567</v>
      </c>
      <c r="R7" s="855" t="s">
        <v>1119</v>
      </c>
      <c r="S7" s="855" t="s">
        <v>1128</v>
      </c>
      <c r="T7" s="738"/>
      <c r="U7" s="738"/>
      <c r="V7" s="739"/>
      <c r="W7" s="740"/>
      <c r="X7" s="1386"/>
      <c r="Y7" s="1388"/>
    </row>
    <row r="8" spans="1:25" ht="30">
      <c r="A8" s="1367" t="s">
        <v>1369</v>
      </c>
      <c r="B8" s="1362">
        <v>320</v>
      </c>
      <c r="C8" s="1362" t="s">
        <v>1382</v>
      </c>
      <c r="D8" s="1363" t="s">
        <v>1694</v>
      </c>
      <c r="E8" s="1362" t="s">
        <v>1286</v>
      </c>
      <c r="F8" s="1363"/>
      <c r="G8" s="1363"/>
      <c r="H8" s="1374">
        <v>2056784.18</v>
      </c>
      <c r="I8" s="708"/>
      <c r="J8" s="1370" t="s">
        <v>73</v>
      </c>
      <c r="K8" s="1370" t="s">
        <v>1117</v>
      </c>
      <c r="L8" s="1372"/>
      <c r="M8" s="1372"/>
      <c r="N8" s="1468"/>
      <c r="O8" s="709"/>
      <c r="P8" s="709"/>
      <c r="Q8" s="710" t="s">
        <v>73</v>
      </c>
      <c r="R8" s="710" t="s">
        <v>1117</v>
      </c>
      <c r="S8" s="710" t="s">
        <v>1121</v>
      </c>
      <c r="T8" s="711"/>
      <c r="U8" s="711"/>
      <c r="V8" s="712"/>
      <c r="W8" s="713"/>
      <c r="X8" s="1385"/>
      <c r="Y8" s="1387"/>
    </row>
    <row r="9" spans="1:25" ht="30">
      <c r="A9" s="1367"/>
      <c r="B9" s="1362"/>
      <c r="C9" s="1362"/>
      <c r="D9" s="1363"/>
      <c r="E9" s="1362"/>
      <c r="F9" s="1363"/>
      <c r="G9" s="1363"/>
      <c r="H9" s="1375"/>
      <c r="I9" s="717"/>
      <c r="J9" s="1371"/>
      <c r="K9" s="1371"/>
      <c r="L9" s="1373"/>
      <c r="M9" s="1373"/>
      <c r="N9" s="1469"/>
      <c r="O9" s="718"/>
      <c r="P9" s="718"/>
      <c r="Q9" s="710" t="s">
        <v>694</v>
      </c>
      <c r="R9" s="710" t="s">
        <v>1119</v>
      </c>
      <c r="S9" s="710" t="s">
        <v>1128</v>
      </c>
      <c r="T9" s="711"/>
      <c r="U9" s="711"/>
      <c r="V9" s="712"/>
      <c r="W9" s="719"/>
      <c r="X9" s="1386"/>
      <c r="Y9" s="1388"/>
    </row>
    <row r="10" spans="1:25" ht="33">
      <c r="A10" s="1365" t="s">
        <v>1370</v>
      </c>
      <c r="B10" s="1366">
        <v>756</v>
      </c>
      <c r="C10" s="1365" t="s">
        <v>1383</v>
      </c>
      <c r="D10" s="1378" t="s">
        <v>1695</v>
      </c>
      <c r="E10" s="1366" t="s">
        <v>1732</v>
      </c>
      <c r="F10" s="1380"/>
      <c r="G10" s="1380"/>
      <c r="H10" s="1381">
        <v>6505356.5600000005</v>
      </c>
      <c r="I10" s="595"/>
      <c r="J10" s="1381" t="s">
        <v>1396</v>
      </c>
      <c r="K10" s="1378" t="s">
        <v>1119</v>
      </c>
      <c r="L10" s="1368"/>
      <c r="M10" s="1368"/>
      <c r="N10" s="1426"/>
      <c r="O10" s="597"/>
      <c r="P10" s="597"/>
      <c r="Q10" s="220" t="s">
        <v>1396</v>
      </c>
      <c r="R10" s="220" t="s">
        <v>1119</v>
      </c>
      <c r="S10" s="220" t="s">
        <v>1133</v>
      </c>
      <c r="T10" s="222"/>
      <c r="U10" s="222"/>
      <c r="V10" s="452"/>
      <c r="W10" s="639"/>
      <c r="X10" s="1385"/>
      <c r="Y10" s="1387"/>
    </row>
    <row r="11" spans="1:25" ht="45.75" customHeight="1">
      <c r="A11" s="1365"/>
      <c r="B11" s="1366"/>
      <c r="C11" s="1365"/>
      <c r="D11" s="1379"/>
      <c r="E11" s="1366"/>
      <c r="F11" s="1380"/>
      <c r="G11" s="1380"/>
      <c r="H11" s="1382"/>
      <c r="I11" s="596"/>
      <c r="J11" s="1382"/>
      <c r="K11" s="1379"/>
      <c r="L11" s="1369"/>
      <c r="M11" s="1369"/>
      <c r="N11" s="1428"/>
      <c r="O11" s="598"/>
      <c r="P11" s="598"/>
      <c r="Q11" s="220" t="s">
        <v>69</v>
      </c>
      <c r="R11" s="220" t="s">
        <v>1117</v>
      </c>
      <c r="S11" s="220" t="s">
        <v>1125</v>
      </c>
      <c r="T11" s="222"/>
      <c r="U11" s="222"/>
      <c r="V11" s="452"/>
      <c r="W11" s="640"/>
      <c r="X11" s="1386"/>
      <c r="Y11" s="1388"/>
    </row>
    <row r="12" spans="1:25" ht="58.5" customHeight="1">
      <c r="A12" s="1238" t="s">
        <v>1371</v>
      </c>
      <c r="B12" s="896">
        <v>318</v>
      </c>
      <c r="C12" s="896" t="s">
        <v>1384</v>
      </c>
      <c r="D12" s="1376" t="s">
        <v>1696</v>
      </c>
      <c r="E12" s="885" t="s">
        <v>770</v>
      </c>
      <c r="F12" s="896" t="s">
        <v>2294</v>
      </c>
      <c r="G12" s="896" t="s">
        <v>1842</v>
      </c>
      <c r="H12" s="1238">
        <v>6987745.61</v>
      </c>
      <c r="I12" s="706"/>
      <c r="J12" s="896" t="s">
        <v>1397</v>
      </c>
      <c r="K12" s="896" t="s">
        <v>1117</v>
      </c>
      <c r="L12" s="896" t="s">
        <v>2295</v>
      </c>
      <c r="M12" s="896">
        <v>1</v>
      </c>
      <c r="N12" s="1238">
        <v>5901849.94</v>
      </c>
      <c r="O12" s="697"/>
      <c r="P12" s="697"/>
      <c r="Q12" s="705" t="s">
        <v>1397</v>
      </c>
      <c r="R12" s="705" t="s">
        <v>1117</v>
      </c>
      <c r="S12" s="705" t="s">
        <v>1132</v>
      </c>
      <c r="T12" s="482" t="s">
        <v>2296</v>
      </c>
      <c r="U12" s="482">
        <v>1</v>
      </c>
      <c r="V12" s="453">
        <v>637835.64</v>
      </c>
      <c r="W12" s="643"/>
      <c r="X12" s="1385">
        <v>4</v>
      </c>
      <c r="Y12" s="1387">
        <v>2115634.57</v>
      </c>
    </row>
    <row r="13" spans="1:25" ht="55.5" customHeight="1">
      <c r="A13" s="1240"/>
      <c r="B13" s="898"/>
      <c r="C13" s="898"/>
      <c r="D13" s="1377"/>
      <c r="E13" s="885"/>
      <c r="F13" s="898"/>
      <c r="G13" s="898"/>
      <c r="H13" s="1240"/>
      <c r="I13" s="707"/>
      <c r="J13" s="898"/>
      <c r="K13" s="898"/>
      <c r="L13" s="898"/>
      <c r="M13" s="898"/>
      <c r="N13" s="1240"/>
      <c r="O13" s="698"/>
      <c r="P13" s="698"/>
      <c r="Q13" s="705" t="s">
        <v>1568</v>
      </c>
      <c r="R13" s="705" t="s">
        <v>1119</v>
      </c>
      <c r="S13" s="705" t="s">
        <v>1124</v>
      </c>
      <c r="T13" s="87"/>
      <c r="U13" s="87"/>
      <c r="V13" s="454"/>
      <c r="W13" s="644"/>
      <c r="X13" s="1386"/>
      <c r="Y13" s="1388"/>
    </row>
    <row r="14" spans="1:25" ht="33">
      <c r="A14" s="1381" t="s">
        <v>1372</v>
      </c>
      <c r="B14" s="1378">
        <v>865</v>
      </c>
      <c r="C14" s="1378" t="s">
        <v>1385</v>
      </c>
      <c r="D14" s="1383" t="s">
        <v>1697</v>
      </c>
      <c r="E14" s="1366" t="s">
        <v>1732</v>
      </c>
      <c r="F14" s="1368"/>
      <c r="G14" s="1368"/>
      <c r="H14" s="1381">
        <v>222045</v>
      </c>
      <c r="I14" s="595"/>
      <c r="J14" s="1378" t="s">
        <v>1398</v>
      </c>
      <c r="K14" s="1378" t="s">
        <v>1117</v>
      </c>
      <c r="L14" s="1368"/>
      <c r="M14" s="1368"/>
      <c r="N14" s="1426"/>
      <c r="O14" s="597"/>
      <c r="P14" s="597"/>
      <c r="Q14" s="220" t="s">
        <v>1398</v>
      </c>
      <c r="R14" s="220" t="s">
        <v>1117</v>
      </c>
      <c r="S14" s="220" t="s">
        <v>1132</v>
      </c>
      <c r="T14" s="222"/>
      <c r="U14" s="222"/>
      <c r="V14" s="452"/>
      <c r="W14" s="639"/>
      <c r="X14" s="1385"/>
      <c r="Y14" s="1387"/>
    </row>
    <row r="15" spans="1:25" ht="33">
      <c r="A15" s="1382"/>
      <c r="B15" s="1379"/>
      <c r="C15" s="1379"/>
      <c r="D15" s="1384"/>
      <c r="E15" s="1366"/>
      <c r="F15" s="1369"/>
      <c r="G15" s="1369"/>
      <c r="H15" s="1382"/>
      <c r="I15" s="596"/>
      <c r="J15" s="1379"/>
      <c r="K15" s="1379"/>
      <c r="L15" s="1369"/>
      <c r="M15" s="1369"/>
      <c r="N15" s="1428"/>
      <c r="O15" s="598"/>
      <c r="P15" s="598"/>
      <c r="Q15" s="220" t="s">
        <v>1464</v>
      </c>
      <c r="R15" s="220" t="s">
        <v>1119</v>
      </c>
      <c r="S15" s="220" t="s">
        <v>1124</v>
      </c>
      <c r="T15" s="222"/>
      <c r="U15" s="222"/>
      <c r="V15" s="452"/>
      <c r="W15" s="640"/>
      <c r="X15" s="1386"/>
      <c r="Y15" s="1388"/>
    </row>
    <row r="16" spans="1:25" ht="16.5">
      <c r="A16" s="1381" t="s">
        <v>1373</v>
      </c>
      <c r="B16" s="1378">
        <v>311</v>
      </c>
      <c r="C16" s="1378" t="s">
        <v>1386</v>
      </c>
      <c r="D16" s="1383" t="s">
        <v>1698</v>
      </c>
      <c r="E16" s="1366" t="s">
        <v>1732</v>
      </c>
      <c r="F16" s="1368"/>
      <c r="G16" s="1368"/>
      <c r="H16" s="1381">
        <v>4731628.9399999995</v>
      </c>
      <c r="I16" s="595"/>
      <c r="J16" s="1381" t="s">
        <v>1399</v>
      </c>
      <c r="K16" s="1378" t="s">
        <v>1119</v>
      </c>
      <c r="L16" s="1368"/>
      <c r="M16" s="1368"/>
      <c r="N16" s="1426"/>
      <c r="O16" s="597"/>
      <c r="P16" s="597"/>
      <c r="Q16" s="220" t="s">
        <v>1399</v>
      </c>
      <c r="R16" s="220" t="s">
        <v>1119</v>
      </c>
      <c r="S16" s="220" t="s">
        <v>1124</v>
      </c>
      <c r="T16" s="222"/>
      <c r="U16" s="222"/>
      <c r="V16" s="452"/>
      <c r="W16" s="639"/>
      <c r="X16" s="1385"/>
      <c r="Y16" s="1387"/>
    </row>
    <row r="17" spans="1:25" ht="33">
      <c r="A17" s="1382"/>
      <c r="B17" s="1379"/>
      <c r="C17" s="1379"/>
      <c r="D17" s="1384"/>
      <c r="E17" s="1366"/>
      <c r="F17" s="1369"/>
      <c r="G17" s="1369"/>
      <c r="H17" s="1382"/>
      <c r="I17" s="596"/>
      <c r="J17" s="1382"/>
      <c r="K17" s="1379"/>
      <c r="L17" s="1369"/>
      <c r="M17" s="1369"/>
      <c r="N17" s="1428"/>
      <c r="O17" s="598"/>
      <c r="P17" s="598"/>
      <c r="Q17" s="220" t="s">
        <v>1569</v>
      </c>
      <c r="R17" s="220" t="s">
        <v>1117</v>
      </c>
      <c r="S17" s="220" t="s">
        <v>1131</v>
      </c>
      <c r="T17" s="222"/>
      <c r="U17" s="222"/>
      <c r="V17" s="452"/>
      <c r="W17" s="640"/>
      <c r="X17" s="1386"/>
      <c r="Y17" s="1388"/>
    </row>
    <row r="18" spans="1:25" ht="30">
      <c r="A18" s="1389" t="s">
        <v>1374</v>
      </c>
      <c r="B18" s="1391">
        <v>313</v>
      </c>
      <c r="C18" s="1391" t="s">
        <v>1387</v>
      </c>
      <c r="D18" s="1393" t="s">
        <v>1699</v>
      </c>
      <c r="E18" s="1395" t="s">
        <v>770</v>
      </c>
      <c r="F18" s="1391" t="s">
        <v>2288</v>
      </c>
      <c r="G18" s="1391" t="s">
        <v>2282</v>
      </c>
      <c r="H18" s="1389">
        <v>5055138.44</v>
      </c>
      <c r="I18" s="831"/>
      <c r="J18" s="1391" t="s">
        <v>669</v>
      </c>
      <c r="K18" s="1391" t="s">
        <v>1117</v>
      </c>
      <c r="L18" s="1391" t="s">
        <v>2289</v>
      </c>
      <c r="M18" s="1391">
        <v>1</v>
      </c>
      <c r="N18" s="1389">
        <v>4269569.92</v>
      </c>
      <c r="O18" s="832"/>
      <c r="P18" s="832"/>
      <c r="Q18" s="833" t="s">
        <v>669</v>
      </c>
      <c r="R18" s="833" t="s">
        <v>1117</v>
      </c>
      <c r="S18" s="833" t="s">
        <v>1122</v>
      </c>
      <c r="T18" s="834" t="s">
        <v>2290</v>
      </c>
      <c r="U18" s="834">
        <v>1</v>
      </c>
      <c r="V18" s="835">
        <v>656442.73</v>
      </c>
      <c r="W18" s="1355"/>
      <c r="X18" s="1385">
        <v>5</v>
      </c>
      <c r="Y18" s="1387">
        <v>1879321.33</v>
      </c>
    </row>
    <row r="19" spans="1:25" ht="15">
      <c r="A19" s="1390"/>
      <c r="B19" s="1392"/>
      <c r="C19" s="1392"/>
      <c r="D19" s="1394"/>
      <c r="E19" s="1395"/>
      <c r="F19" s="1392"/>
      <c r="G19" s="1392"/>
      <c r="H19" s="1390"/>
      <c r="I19" s="836"/>
      <c r="J19" s="1392"/>
      <c r="K19" s="1392"/>
      <c r="L19" s="1392"/>
      <c r="M19" s="1392"/>
      <c r="N19" s="1390"/>
      <c r="O19" s="837"/>
      <c r="P19" s="837"/>
      <c r="Q19" s="833" t="s">
        <v>1570</v>
      </c>
      <c r="R19" s="833" t="s">
        <v>1119</v>
      </c>
      <c r="S19" s="833" t="s">
        <v>1123</v>
      </c>
      <c r="T19" s="834"/>
      <c r="U19" s="834"/>
      <c r="V19" s="835"/>
      <c r="W19" s="1356"/>
      <c r="X19" s="1386"/>
      <c r="Y19" s="1388"/>
    </row>
    <row r="20" spans="1:25" ht="51" customHeight="1">
      <c r="A20" s="1396" t="s">
        <v>1375</v>
      </c>
      <c r="B20" s="1360">
        <v>316</v>
      </c>
      <c r="C20" s="1360" t="s">
        <v>1388</v>
      </c>
      <c r="D20" s="1360" t="s">
        <v>1785</v>
      </c>
      <c r="E20" s="1395" t="s">
        <v>770</v>
      </c>
      <c r="F20" s="1360" t="s">
        <v>2318</v>
      </c>
      <c r="G20" s="1360" t="s">
        <v>2282</v>
      </c>
      <c r="H20" s="1396">
        <v>4202832.5</v>
      </c>
      <c r="I20" s="822"/>
      <c r="J20" s="1360" t="s">
        <v>1400</v>
      </c>
      <c r="K20" s="1360" t="s">
        <v>1117</v>
      </c>
      <c r="L20" s="1360" t="s">
        <v>2319</v>
      </c>
      <c r="M20" s="1360">
        <v>1</v>
      </c>
      <c r="N20" s="1396">
        <v>3549712.33</v>
      </c>
      <c r="O20" s="823"/>
      <c r="P20" s="823"/>
      <c r="Q20" s="824" t="s">
        <v>1400</v>
      </c>
      <c r="R20" s="824" t="s">
        <v>1117</v>
      </c>
      <c r="S20" s="824" t="s">
        <v>1132</v>
      </c>
      <c r="T20" s="825" t="s">
        <v>2320</v>
      </c>
      <c r="U20" s="825">
        <v>1</v>
      </c>
      <c r="V20" s="826">
        <v>543947.56</v>
      </c>
      <c r="W20" s="827"/>
      <c r="X20" s="1385">
        <v>3</v>
      </c>
      <c r="Y20" s="1387">
        <v>1292287.11</v>
      </c>
    </row>
    <row r="21" spans="1:25" ht="36" customHeight="1">
      <c r="A21" s="1397"/>
      <c r="B21" s="1361"/>
      <c r="C21" s="1361"/>
      <c r="D21" s="1361"/>
      <c r="E21" s="1395"/>
      <c r="F21" s="1361"/>
      <c r="G21" s="1361"/>
      <c r="H21" s="1397"/>
      <c r="I21" s="828"/>
      <c r="J21" s="1361"/>
      <c r="K21" s="1361"/>
      <c r="L21" s="1361"/>
      <c r="M21" s="1361"/>
      <c r="N21" s="1397"/>
      <c r="O21" s="829"/>
      <c r="P21" s="829"/>
      <c r="Q21" s="824" t="s">
        <v>77</v>
      </c>
      <c r="R21" s="824" t="s">
        <v>1119</v>
      </c>
      <c r="S21" s="824" t="s">
        <v>1124</v>
      </c>
      <c r="T21" s="825"/>
      <c r="U21" s="825"/>
      <c r="V21" s="826"/>
      <c r="W21" s="830"/>
      <c r="X21" s="1386"/>
      <c r="Y21" s="1388"/>
    </row>
    <row r="22" spans="1:25" ht="65.25" customHeight="1">
      <c r="A22" s="1238" t="s">
        <v>1376</v>
      </c>
      <c r="B22" s="896">
        <v>312</v>
      </c>
      <c r="C22" s="896" t="s">
        <v>1389</v>
      </c>
      <c r="D22" s="1376" t="s">
        <v>1700</v>
      </c>
      <c r="E22" s="885" t="s">
        <v>770</v>
      </c>
      <c r="F22" s="896" t="s">
        <v>2310</v>
      </c>
      <c r="G22" s="896" t="s">
        <v>2311</v>
      </c>
      <c r="H22" s="1238">
        <v>5943011.41</v>
      </c>
      <c r="I22" s="731"/>
      <c r="J22" s="896" t="s">
        <v>1401</v>
      </c>
      <c r="K22" s="896" t="s">
        <v>1117</v>
      </c>
      <c r="L22" s="896" t="s">
        <v>2312</v>
      </c>
      <c r="M22" s="896">
        <v>1</v>
      </c>
      <c r="N22" s="1238">
        <v>5019467.44</v>
      </c>
      <c r="O22" s="731"/>
      <c r="P22" s="731"/>
      <c r="Q22" s="730" t="s">
        <v>1401</v>
      </c>
      <c r="R22" s="730" t="s">
        <v>1117</v>
      </c>
      <c r="S22" s="730" t="s">
        <v>1120</v>
      </c>
      <c r="T22" s="730" t="s">
        <v>2313</v>
      </c>
      <c r="U22" s="730">
        <v>1</v>
      </c>
      <c r="V22" s="733">
        <v>461859.31</v>
      </c>
      <c r="W22" s="643"/>
      <c r="X22" s="1385">
        <v>3</v>
      </c>
      <c r="Y22" s="1387">
        <v>580935.36</v>
      </c>
    </row>
    <row r="23" spans="1:25" ht="33">
      <c r="A23" s="1240"/>
      <c r="B23" s="898"/>
      <c r="C23" s="898"/>
      <c r="D23" s="1377"/>
      <c r="E23" s="885"/>
      <c r="F23" s="898"/>
      <c r="G23" s="898"/>
      <c r="H23" s="1240"/>
      <c r="I23" s="732"/>
      <c r="J23" s="898"/>
      <c r="K23" s="898"/>
      <c r="L23" s="898"/>
      <c r="M23" s="898"/>
      <c r="N23" s="1240"/>
      <c r="O23" s="732"/>
      <c r="P23" s="732"/>
      <c r="Q23" s="730" t="s">
        <v>1571</v>
      </c>
      <c r="R23" s="730" t="s">
        <v>1119</v>
      </c>
      <c r="S23" s="730" t="s">
        <v>1130</v>
      </c>
      <c r="T23" s="87"/>
      <c r="U23" s="87"/>
      <c r="V23" s="454"/>
      <c r="W23" s="644"/>
      <c r="X23" s="1386"/>
      <c r="Y23" s="1388"/>
    </row>
    <row r="24" spans="1:25" ht="33">
      <c r="A24" s="1381" t="s">
        <v>1377</v>
      </c>
      <c r="B24" s="1378">
        <v>615</v>
      </c>
      <c r="C24" s="1378" t="s">
        <v>1390</v>
      </c>
      <c r="D24" s="1378" t="s">
        <v>1786</v>
      </c>
      <c r="E24" s="1378" t="s">
        <v>1732</v>
      </c>
      <c r="F24" s="1368"/>
      <c r="G24" s="1368"/>
      <c r="H24" s="1381">
        <v>1754829.9999999998</v>
      </c>
      <c r="I24" s="595"/>
      <c r="J24" s="1378" t="s">
        <v>1402</v>
      </c>
      <c r="K24" s="1378" t="s">
        <v>1117</v>
      </c>
      <c r="L24" s="1368"/>
      <c r="M24" s="1368"/>
      <c r="N24" s="1426"/>
      <c r="O24" s="597"/>
      <c r="P24" s="597"/>
      <c r="Q24" s="220" t="s">
        <v>1402</v>
      </c>
      <c r="R24" s="220" t="s">
        <v>1117</v>
      </c>
      <c r="S24" s="220" t="s">
        <v>1138</v>
      </c>
      <c r="T24" s="222"/>
      <c r="U24" s="222"/>
      <c r="V24" s="452"/>
      <c r="W24" s="639"/>
      <c r="X24" s="1385"/>
      <c r="Y24" s="1387"/>
    </row>
    <row r="25" spans="1:25" ht="33">
      <c r="A25" s="1398"/>
      <c r="B25" s="1399"/>
      <c r="C25" s="1399"/>
      <c r="D25" s="1399"/>
      <c r="E25" s="1399"/>
      <c r="F25" s="1400"/>
      <c r="G25" s="1400"/>
      <c r="H25" s="1398"/>
      <c r="I25" s="599"/>
      <c r="J25" s="1399"/>
      <c r="K25" s="1399"/>
      <c r="L25" s="1400"/>
      <c r="M25" s="1400"/>
      <c r="N25" s="1427"/>
      <c r="O25" s="600"/>
      <c r="P25" s="600"/>
      <c r="Q25" s="220" t="s">
        <v>1513</v>
      </c>
      <c r="R25" s="220" t="s">
        <v>1117</v>
      </c>
      <c r="S25" s="220" t="s">
        <v>1138</v>
      </c>
      <c r="T25" s="222"/>
      <c r="U25" s="222"/>
      <c r="V25" s="452"/>
      <c r="W25" s="641"/>
      <c r="X25" s="1401"/>
      <c r="Y25" s="1402"/>
    </row>
    <row r="26" spans="1:25" ht="33">
      <c r="A26" s="1382"/>
      <c r="B26" s="1379"/>
      <c r="C26" s="1379"/>
      <c r="D26" s="1379"/>
      <c r="E26" s="1379"/>
      <c r="F26" s="1369"/>
      <c r="G26" s="1369"/>
      <c r="H26" s="1382"/>
      <c r="I26" s="596"/>
      <c r="J26" s="1379"/>
      <c r="K26" s="1379"/>
      <c r="L26" s="1369"/>
      <c r="M26" s="1369"/>
      <c r="N26" s="1428"/>
      <c r="O26" s="598"/>
      <c r="P26" s="598"/>
      <c r="Q26" s="220" t="s">
        <v>1572</v>
      </c>
      <c r="R26" s="220" t="s">
        <v>1119</v>
      </c>
      <c r="S26" s="220" t="s">
        <v>1127</v>
      </c>
      <c r="T26" s="222"/>
      <c r="U26" s="222"/>
      <c r="V26" s="452"/>
      <c r="W26" s="640"/>
      <c r="X26" s="1386"/>
      <c r="Y26" s="1388"/>
    </row>
    <row r="27" spans="1:25" ht="33">
      <c r="A27" s="1403" t="s">
        <v>1378</v>
      </c>
      <c r="B27" s="1378">
        <v>315</v>
      </c>
      <c r="C27" s="1378" t="s">
        <v>1391</v>
      </c>
      <c r="D27" s="1378" t="s">
        <v>1787</v>
      </c>
      <c r="E27" s="1366" t="s">
        <v>1732</v>
      </c>
      <c r="F27" s="1368"/>
      <c r="G27" s="1368"/>
      <c r="H27" s="1381">
        <v>6440499.68</v>
      </c>
      <c r="I27" s="595"/>
      <c r="J27" s="1378" t="s">
        <v>1403</v>
      </c>
      <c r="K27" s="1378" t="s">
        <v>1117</v>
      </c>
      <c r="L27" s="1368"/>
      <c r="M27" s="1368"/>
      <c r="N27" s="1426"/>
      <c r="O27" s="597"/>
      <c r="P27" s="597"/>
      <c r="Q27" s="220" t="s">
        <v>1403</v>
      </c>
      <c r="R27" s="220" t="s">
        <v>1117</v>
      </c>
      <c r="S27" s="220" t="s">
        <v>1120</v>
      </c>
      <c r="T27" s="222"/>
      <c r="U27" s="222"/>
      <c r="V27" s="452"/>
      <c r="W27" s="639"/>
      <c r="X27" s="1385"/>
      <c r="Y27" s="1387"/>
    </row>
    <row r="28" spans="1:25" ht="33">
      <c r="A28" s="1404"/>
      <c r="B28" s="1379"/>
      <c r="C28" s="1379"/>
      <c r="D28" s="1379"/>
      <c r="E28" s="1366"/>
      <c r="F28" s="1369"/>
      <c r="G28" s="1369"/>
      <c r="H28" s="1382"/>
      <c r="I28" s="596"/>
      <c r="J28" s="1379"/>
      <c r="K28" s="1379"/>
      <c r="L28" s="1369"/>
      <c r="M28" s="1369"/>
      <c r="N28" s="1428"/>
      <c r="O28" s="598"/>
      <c r="P28" s="598"/>
      <c r="Q28" s="220" t="s">
        <v>1566</v>
      </c>
      <c r="R28" s="220" t="s">
        <v>1119</v>
      </c>
      <c r="S28" s="220" t="s">
        <v>1130</v>
      </c>
      <c r="T28" s="222"/>
      <c r="U28" s="222"/>
      <c r="V28" s="452"/>
      <c r="W28" s="640"/>
      <c r="X28" s="1386"/>
      <c r="Y28" s="1388"/>
    </row>
    <row r="29" spans="1:25" ht="33">
      <c r="A29" s="1381" t="s">
        <v>1379</v>
      </c>
      <c r="B29" s="1378">
        <v>314</v>
      </c>
      <c r="C29" s="1378" t="s">
        <v>1392</v>
      </c>
      <c r="D29" s="1378" t="s">
        <v>1788</v>
      </c>
      <c r="E29" s="1366" t="s">
        <v>1732</v>
      </c>
      <c r="F29" s="1368"/>
      <c r="G29" s="1368"/>
      <c r="H29" s="1381">
        <v>5496904.69</v>
      </c>
      <c r="I29" s="595"/>
      <c r="J29" s="1378" t="s">
        <v>1404</v>
      </c>
      <c r="K29" s="1378" t="s">
        <v>1117</v>
      </c>
      <c r="L29" s="1368"/>
      <c r="M29" s="1368"/>
      <c r="N29" s="1426"/>
      <c r="O29" s="597"/>
      <c r="P29" s="597"/>
      <c r="Q29" s="220" t="s">
        <v>1404</v>
      </c>
      <c r="R29" s="220" t="s">
        <v>1117</v>
      </c>
      <c r="S29" s="220" t="s">
        <v>1120</v>
      </c>
      <c r="T29" s="222"/>
      <c r="U29" s="222"/>
      <c r="V29" s="452"/>
      <c r="W29" s="639"/>
      <c r="X29" s="1385"/>
      <c r="Y29" s="1387"/>
    </row>
    <row r="30" spans="1:25" ht="56.25" customHeight="1">
      <c r="A30" s="1382"/>
      <c r="B30" s="1379"/>
      <c r="C30" s="1379"/>
      <c r="D30" s="1379"/>
      <c r="E30" s="1366"/>
      <c r="F30" s="1369"/>
      <c r="G30" s="1369"/>
      <c r="H30" s="1382"/>
      <c r="I30" s="596"/>
      <c r="J30" s="1379"/>
      <c r="K30" s="1379"/>
      <c r="L30" s="1369"/>
      <c r="M30" s="1369"/>
      <c r="N30" s="1428"/>
      <c r="O30" s="598"/>
      <c r="P30" s="598"/>
      <c r="Q30" s="220" t="s">
        <v>1566</v>
      </c>
      <c r="R30" s="220" t="s">
        <v>1119</v>
      </c>
      <c r="S30" s="220" t="s">
        <v>1130</v>
      </c>
      <c r="T30" s="222"/>
      <c r="U30" s="222"/>
      <c r="V30" s="452"/>
      <c r="W30" s="640"/>
      <c r="X30" s="1386"/>
      <c r="Y30" s="1388"/>
    </row>
    <row r="31" spans="1:25" ht="33">
      <c r="A31" s="1381" t="s">
        <v>1380</v>
      </c>
      <c r="B31" s="1378">
        <v>580</v>
      </c>
      <c r="C31" s="1378" t="s">
        <v>1393</v>
      </c>
      <c r="D31" s="1378" t="s">
        <v>1789</v>
      </c>
      <c r="E31" s="1366" t="s">
        <v>1732</v>
      </c>
      <c r="F31" s="1368"/>
      <c r="G31" s="1368"/>
      <c r="H31" s="1381">
        <v>6595337</v>
      </c>
      <c r="I31" s="595"/>
      <c r="J31" s="1378" t="s">
        <v>1405</v>
      </c>
      <c r="K31" s="1378" t="s">
        <v>1117</v>
      </c>
      <c r="L31" s="221"/>
      <c r="M31" s="221"/>
      <c r="N31" s="598"/>
      <c r="O31" s="598"/>
      <c r="P31" s="598"/>
      <c r="Q31" s="220" t="s">
        <v>1405</v>
      </c>
      <c r="R31" s="220" t="s">
        <v>1117</v>
      </c>
      <c r="S31" s="220" t="s">
        <v>1132</v>
      </c>
      <c r="T31" s="222"/>
      <c r="U31" s="222"/>
      <c r="V31" s="452"/>
      <c r="W31" s="640"/>
      <c r="X31" s="369"/>
      <c r="Y31" s="370"/>
    </row>
    <row r="32" spans="1:25" ht="16.5">
      <c r="A32" s="1382"/>
      <c r="B32" s="1379"/>
      <c r="C32" s="1379"/>
      <c r="D32" s="1379"/>
      <c r="E32" s="1366"/>
      <c r="F32" s="1369"/>
      <c r="G32" s="1369"/>
      <c r="H32" s="1382"/>
      <c r="I32" s="596"/>
      <c r="J32" s="1379"/>
      <c r="K32" s="1379"/>
      <c r="L32" s="222"/>
      <c r="M32" s="222"/>
      <c r="N32" s="300"/>
      <c r="O32" s="300"/>
      <c r="P32" s="300"/>
      <c r="Q32" s="220" t="s">
        <v>1573</v>
      </c>
      <c r="R32" s="220" t="s">
        <v>1119</v>
      </c>
      <c r="S32" s="220" t="s">
        <v>1124</v>
      </c>
      <c r="T32" s="222"/>
      <c r="U32" s="222"/>
      <c r="V32" s="452"/>
      <c r="W32" s="452"/>
      <c r="X32" s="371"/>
      <c r="Y32" s="372"/>
    </row>
    <row r="33" spans="1:25" ht="33">
      <c r="A33" s="896" t="s">
        <v>1924</v>
      </c>
      <c r="B33" s="896">
        <v>666</v>
      </c>
      <c r="C33" s="896" t="s">
        <v>1409</v>
      </c>
      <c r="D33" s="896" t="s">
        <v>1701</v>
      </c>
      <c r="E33" s="896" t="s">
        <v>770</v>
      </c>
      <c r="F33" s="896" t="s">
        <v>2056</v>
      </c>
      <c r="G33" s="896" t="s">
        <v>2282</v>
      </c>
      <c r="H33" s="1238">
        <v>3280442.27</v>
      </c>
      <c r="I33" s="591"/>
      <c r="J33" s="896" t="s">
        <v>69</v>
      </c>
      <c r="K33" s="896" t="s">
        <v>1117</v>
      </c>
      <c r="L33" s="896" t="s">
        <v>2055</v>
      </c>
      <c r="M33" s="896">
        <v>1</v>
      </c>
      <c r="N33" s="1238">
        <v>2770661.54</v>
      </c>
      <c r="O33" s="591"/>
      <c r="P33" s="591"/>
      <c r="Q33" s="460" t="s">
        <v>69</v>
      </c>
      <c r="R33" s="460" t="s">
        <v>1117</v>
      </c>
      <c r="S33" s="460" t="s">
        <v>1125</v>
      </c>
      <c r="T33" s="460" t="s">
        <v>2054</v>
      </c>
      <c r="U33" s="460">
        <v>1</v>
      </c>
      <c r="V33" s="453">
        <v>237295.08</v>
      </c>
      <c r="W33" s="607"/>
      <c r="X33" s="1385">
        <v>10</v>
      </c>
      <c r="Y33" s="1387">
        <v>1158769.32</v>
      </c>
    </row>
    <row r="34" spans="1:25" ht="49.5">
      <c r="A34" s="897"/>
      <c r="B34" s="897"/>
      <c r="C34" s="897"/>
      <c r="D34" s="897"/>
      <c r="E34" s="897"/>
      <c r="F34" s="897"/>
      <c r="G34" s="897"/>
      <c r="H34" s="1239"/>
      <c r="I34" s="592"/>
      <c r="J34" s="897"/>
      <c r="K34" s="897"/>
      <c r="L34" s="897"/>
      <c r="M34" s="897"/>
      <c r="N34" s="1239"/>
      <c r="O34" s="592"/>
      <c r="P34" s="592"/>
      <c r="Q34" s="460" t="s">
        <v>1574</v>
      </c>
      <c r="R34" s="460" t="s">
        <v>1117</v>
      </c>
      <c r="S34" s="460" t="s">
        <v>1125</v>
      </c>
      <c r="T34" s="475" t="s">
        <v>2061</v>
      </c>
      <c r="U34" s="475">
        <v>1</v>
      </c>
      <c r="V34" s="453">
        <v>143433.02</v>
      </c>
      <c r="W34" s="608"/>
      <c r="X34" s="1401"/>
      <c r="Y34" s="1402"/>
    </row>
    <row r="35" spans="1:25" ht="33">
      <c r="A35" s="897"/>
      <c r="B35" s="897"/>
      <c r="C35" s="897"/>
      <c r="D35" s="897"/>
      <c r="E35" s="897"/>
      <c r="F35" s="897"/>
      <c r="G35" s="897"/>
      <c r="H35" s="1239"/>
      <c r="I35" s="592"/>
      <c r="J35" s="897"/>
      <c r="K35" s="897"/>
      <c r="L35" s="897"/>
      <c r="M35" s="897"/>
      <c r="N35" s="1239"/>
      <c r="O35" s="592"/>
      <c r="P35" s="592"/>
      <c r="Q35" s="460" t="s">
        <v>1595</v>
      </c>
      <c r="R35" s="460" t="s">
        <v>1119</v>
      </c>
      <c r="S35" s="460" t="s">
        <v>1133</v>
      </c>
      <c r="T35" s="484" t="s">
        <v>2160</v>
      </c>
      <c r="U35" s="484">
        <v>1</v>
      </c>
      <c r="V35" s="453">
        <v>52553.79</v>
      </c>
      <c r="W35" s="608"/>
      <c r="X35" s="1401"/>
      <c r="Y35" s="1402"/>
    </row>
    <row r="36" spans="1:25" ht="33">
      <c r="A36" s="898"/>
      <c r="B36" s="898"/>
      <c r="C36" s="898"/>
      <c r="D36" s="898"/>
      <c r="E36" s="898"/>
      <c r="F36" s="898"/>
      <c r="G36" s="898"/>
      <c r="H36" s="1240"/>
      <c r="I36" s="593"/>
      <c r="J36" s="898"/>
      <c r="K36" s="898"/>
      <c r="L36" s="898"/>
      <c r="M36" s="898"/>
      <c r="N36" s="1240"/>
      <c r="O36" s="593"/>
      <c r="P36" s="593"/>
      <c r="Q36" s="460" t="s">
        <v>1396</v>
      </c>
      <c r="R36" s="461" t="s">
        <v>1119</v>
      </c>
      <c r="S36" s="460" t="s">
        <v>1133</v>
      </c>
      <c r="T36" s="145" t="s">
        <v>2161</v>
      </c>
      <c r="U36" s="484">
        <v>1</v>
      </c>
      <c r="V36" s="453">
        <v>36883.74</v>
      </c>
      <c r="W36" s="609"/>
      <c r="X36" s="1386"/>
      <c r="Y36" s="1388"/>
    </row>
    <row r="37" spans="1:25" ht="33">
      <c r="A37" s="1378" t="s">
        <v>1925</v>
      </c>
      <c r="B37" s="1378">
        <v>326</v>
      </c>
      <c r="C37" s="1378" t="s">
        <v>1410</v>
      </c>
      <c r="D37" s="1378" t="s">
        <v>1702</v>
      </c>
      <c r="E37" s="1378" t="s">
        <v>1732</v>
      </c>
      <c r="F37" s="1368"/>
      <c r="G37" s="1368"/>
      <c r="H37" s="1381">
        <v>1416068</v>
      </c>
      <c r="I37" s="595"/>
      <c r="J37" s="1378" t="s">
        <v>73</v>
      </c>
      <c r="K37" s="1378" t="s">
        <v>1117</v>
      </c>
      <c r="L37" s="1368"/>
      <c r="M37" s="1368"/>
      <c r="N37" s="1426"/>
      <c r="O37" s="597"/>
      <c r="P37" s="597"/>
      <c r="Q37" s="220" t="s">
        <v>73</v>
      </c>
      <c r="R37" s="220" t="s">
        <v>1117</v>
      </c>
      <c r="S37" s="220" t="s">
        <v>1121</v>
      </c>
      <c r="T37" s="485"/>
      <c r="U37" s="222"/>
      <c r="V37" s="452"/>
      <c r="W37" s="639"/>
      <c r="X37" s="1385"/>
      <c r="Y37" s="1387"/>
    </row>
    <row r="38" spans="1:25" ht="33">
      <c r="A38" s="1399"/>
      <c r="B38" s="1399"/>
      <c r="C38" s="1399"/>
      <c r="D38" s="1399"/>
      <c r="E38" s="1399"/>
      <c r="F38" s="1400"/>
      <c r="G38" s="1400"/>
      <c r="H38" s="1398"/>
      <c r="I38" s="599"/>
      <c r="J38" s="1399"/>
      <c r="K38" s="1399"/>
      <c r="L38" s="1400"/>
      <c r="M38" s="1400"/>
      <c r="N38" s="1427"/>
      <c r="O38" s="600"/>
      <c r="P38" s="600"/>
      <c r="Q38" s="220" t="s">
        <v>1575</v>
      </c>
      <c r="R38" s="220" t="s">
        <v>1117</v>
      </c>
      <c r="S38" s="220" t="s">
        <v>1121</v>
      </c>
      <c r="T38" s="222"/>
      <c r="U38" s="222"/>
      <c r="V38" s="452"/>
      <c r="W38" s="641"/>
      <c r="X38" s="1401"/>
      <c r="Y38" s="1402"/>
    </row>
    <row r="39" spans="1:25" ht="33">
      <c r="A39" s="1399"/>
      <c r="B39" s="1399"/>
      <c r="C39" s="1399"/>
      <c r="D39" s="1399"/>
      <c r="E39" s="1399"/>
      <c r="F39" s="1400"/>
      <c r="G39" s="1400"/>
      <c r="H39" s="1398"/>
      <c r="I39" s="599"/>
      <c r="J39" s="1399"/>
      <c r="K39" s="1399"/>
      <c r="L39" s="1400"/>
      <c r="M39" s="1400"/>
      <c r="N39" s="1427"/>
      <c r="O39" s="600"/>
      <c r="P39" s="600"/>
      <c r="Q39" s="220" t="s">
        <v>1576</v>
      </c>
      <c r="R39" s="220" t="s">
        <v>1117</v>
      </c>
      <c r="S39" s="220" t="s">
        <v>1121</v>
      </c>
      <c r="T39" s="222"/>
      <c r="U39" s="222"/>
      <c r="V39" s="452"/>
      <c r="W39" s="641"/>
      <c r="X39" s="1401"/>
      <c r="Y39" s="1402"/>
    </row>
    <row r="40" spans="1:25" ht="33">
      <c r="A40" s="1399"/>
      <c r="B40" s="1399"/>
      <c r="C40" s="1399"/>
      <c r="D40" s="1399"/>
      <c r="E40" s="1399"/>
      <c r="F40" s="1400"/>
      <c r="G40" s="1400"/>
      <c r="H40" s="1398"/>
      <c r="I40" s="599"/>
      <c r="J40" s="1399"/>
      <c r="K40" s="1399"/>
      <c r="L40" s="1400"/>
      <c r="M40" s="1400"/>
      <c r="N40" s="1427"/>
      <c r="O40" s="600"/>
      <c r="P40" s="600"/>
      <c r="Q40" s="220" t="s">
        <v>1577</v>
      </c>
      <c r="R40" s="220" t="s">
        <v>1117</v>
      </c>
      <c r="S40" s="220" t="s">
        <v>1121</v>
      </c>
      <c r="T40" s="222"/>
      <c r="U40" s="222"/>
      <c r="V40" s="452"/>
      <c r="W40" s="641"/>
      <c r="X40" s="1401"/>
      <c r="Y40" s="1402"/>
    </row>
    <row r="41" spans="1:25" ht="33">
      <c r="A41" s="1399"/>
      <c r="B41" s="1399"/>
      <c r="C41" s="1399"/>
      <c r="D41" s="1399"/>
      <c r="E41" s="1399"/>
      <c r="F41" s="1400"/>
      <c r="G41" s="1400"/>
      <c r="H41" s="1398"/>
      <c r="I41" s="599"/>
      <c r="J41" s="1399"/>
      <c r="K41" s="1399"/>
      <c r="L41" s="1400"/>
      <c r="M41" s="1400"/>
      <c r="N41" s="1427"/>
      <c r="O41" s="600"/>
      <c r="P41" s="600"/>
      <c r="Q41" s="220" t="s">
        <v>1578</v>
      </c>
      <c r="R41" s="220" t="s">
        <v>1117</v>
      </c>
      <c r="S41" s="220" t="s">
        <v>1121</v>
      </c>
      <c r="T41" s="222"/>
      <c r="U41" s="222"/>
      <c r="V41" s="452"/>
      <c r="W41" s="641"/>
      <c r="X41" s="1401"/>
      <c r="Y41" s="1402"/>
    </row>
    <row r="42" spans="1:25" ht="33">
      <c r="A42" s="1399"/>
      <c r="B42" s="1399"/>
      <c r="C42" s="1399"/>
      <c r="D42" s="1399"/>
      <c r="E42" s="1399"/>
      <c r="F42" s="1400"/>
      <c r="G42" s="1400"/>
      <c r="H42" s="1398"/>
      <c r="I42" s="599"/>
      <c r="J42" s="1399"/>
      <c r="K42" s="1399"/>
      <c r="L42" s="1400"/>
      <c r="M42" s="1400"/>
      <c r="N42" s="1427"/>
      <c r="O42" s="600"/>
      <c r="P42" s="600"/>
      <c r="Q42" s="220" t="s">
        <v>1579</v>
      </c>
      <c r="R42" s="220" t="s">
        <v>1117</v>
      </c>
      <c r="S42" s="220" t="s">
        <v>1121</v>
      </c>
      <c r="T42" s="222"/>
      <c r="U42" s="222"/>
      <c r="V42" s="452"/>
      <c r="W42" s="641"/>
      <c r="X42" s="1401"/>
      <c r="Y42" s="1402"/>
    </row>
    <row r="43" spans="1:25" ht="33">
      <c r="A43" s="1399"/>
      <c r="B43" s="1399"/>
      <c r="C43" s="1399"/>
      <c r="D43" s="1399"/>
      <c r="E43" s="1399"/>
      <c r="F43" s="1400"/>
      <c r="G43" s="1400"/>
      <c r="H43" s="1398"/>
      <c r="I43" s="599"/>
      <c r="J43" s="1399"/>
      <c r="K43" s="1399"/>
      <c r="L43" s="1400"/>
      <c r="M43" s="1400"/>
      <c r="N43" s="1427"/>
      <c r="O43" s="600"/>
      <c r="P43" s="600"/>
      <c r="Q43" s="220" t="s">
        <v>1580</v>
      </c>
      <c r="R43" s="220" t="s">
        <v>1117</v>
      </c>
      <c r="S43" s="220" t="s">
        <v>1121</v>
      </c>
      <c r="T43" s="222"/>
      <c r="U43" s="222"/>
      <c r="V43" s="452"/>
      <c r="W43" s="641"/>
      <c r="X43" s="1401"/>
      <c r="Y43" s="1402"/>
    </row>
    <row r="44" spans="1:25" ht="33">
      <c r="A44" s="1399"/>
      <c r="B44" s="1399"/>
      <c r="C44" s="1399"/>
      <c r="D44" s="1399"/>
      <c r="E44" s="1399"/>
      <c r="F44" s="1400"/>
      <c r="G44" s="1400"/>
      <c r="H44" s="1398"/>
      <c r="I44" s="599"/>
      <c r="J44" s="1399"/>
      <c r="K44" s="1399"/>
      <c r="L44" s="1400"/>
      <c r="M44" s="1400"/>
      <c r="N44" s="1427"/>
      <c r="O44" s="600"/>
      <c r="P44" s="600"/>
      <c r="Q44" s="220" t="s">
        <v>1581</v>
      </c>
      <c r="R44" s="220" t="s">
        <v>1117</v>
      </c>
      <c r="S44" s="220" t="s">
        <v>1121</v>
      </c>
      <c r="T44" s="222"/>
      <c r="U44" s="222"/>
      <c r="V44" s="452"/>
      <c r="W44" s="641"/>
      <c r="X44" s="1401"/>
      <c r="Y44" s="1402"/>
    </row>
    <row r="45" spans="1:25" ht="33">
      <c r="A45" s="1399"/>
      <c r="B45" s="1399"/>
      <c r="C45" s="1399"/>
      <c r="D45" s="1399"/>
      <c r="E45" s="1399"/>
      <c r="F45" s="1400"/>
      <c r="G45" s="1400"/>
      <c r="H45" s="1398"/>
      <c r="I45" s="599"/>
      <c r="J45" s="1399"/>
      <c r="K45" s="1399"/>
      <c r="L45" s="1400"/>
      <c r="M45" s="1400"/>
      <c r="N45" s="1427"/>
      <c r="O45" s="600"/>
      <c r="P45" s="600"/>
      <c r="Q45" s="220" t="s">
        <v>1395</v>
      </c>
      <c r="R45" s="220" t="s">
        <v>1117</v>
      </c>
      <c r="S45" s="220" t="s">
        <v>1121</v>
      </c>
      <c r="T45" s="222"/>
      <c r="U45" s="222"/>
      <c r="V45" s="452"/>
      <c r="W45" s="641"/>
      <c r="X45" s="1401"/>
      <c r="Y45" s="1402"/>
    </row>
    <row r="46" spans="1:25" ht="33">
      <c r="A46" s="1379"/>
      <c r="B46" s="1379"/>
      <c r="C46" s="1379"/>
      <c r="D46" s="1379"/>
      <c r="E46" s="1379"/>
      <c r="F46" s="1369"/>
      <c r="G46" s="1369"/>
      <c r="H46" s="1382"/>
      <c r="I46" s="596"/>
      <c r="J46" s="1379"/>
      <c r="K46" s="1379"/>
      <c r="L46" s="1369"/>
      <c r="M46" s="1369"/>
      <c r="N46" s="1428"/>
      <c r="O46" s="598"/>
      <c r="P46" s="598"/>
      <c r="Q46" s="220" t="s">
        <v>384</v>
      </c>
      <c r="R46" s="220" t="s">
        <v>1119</v>
      </c>
      <c r="S46" s="220" t="s">
        <v>1128</v>
      </c>
      <c r="T46" s="222"/>
      <c r="U46" s="222"/>
      <c r="V46" s="452"/>
      <c r="W46" s="640"/>
      <c r="X46" s="1386"/>
      <c r="Y46" s="1388"/>
    </row>
    <row r="47" spans="1:25" ht="49.5">
      <c r="A47" s="1230" t="s">
        <v>1406</v>
      </c>
      <c r="B47" s="1235">
        <v>325</v>
      </c>
      <c r="C47" s="1235" t="s">
        <v>1411</v>
      </c>
      <c r="D47" s="1235" t="s">
        <v>1703</v>
      </c>
      <c r="E47" s="1235" t="s">
        <v>1167</v>
      </c>
      <c r="F47" s="1235" t="s">
        <v>2269</v>
      </c>
      <c r="G47" s="1235" t="s">
        <v>2270</v>
      </c>
      <c r="H47" s="1230">
        <v>812202.4</v>
      </c>
      <c r="I47" s="847"/>
      <c r="J47" s="1235" t="s">
        <v>540</v>
      </c>
      <c r="K47" s="1235" t="s">
        <v>1119</v>
      </c>
      <c r="L47" s="1235" t="s">
        <v>2271</v>
      </c>
      <c r="M47" s="1235">
        <v>1</v>
      </c>
      <c r="N47" s="1230">
        <v>685986.15</v>
      </c>
      <c r="O47" s="820"/>
      <c r="P47" s="820"/>
      <c r="Q47" s="851" t="s">
        <v>540</v>
      </c>
      <c r="R47" s="851" t="s">
        <v>1119</v>
      </c>
      <c r="S47" s="851" t="s">
        <v>1123</v>
      </c>
      <c r="T47" s="738"/>
      <c r="U47" s="738"/>
      <c r="V47" s="739"/>
      <c r="W47" s="805"/>
      <c r="X47" s="1385">
        <v>11</v>
      </c>
      <c r="Y47" s="1387">
        <v>491943.02</v>
      </c>
    </row>
    <row r="48" spans="1:25" ht="82.5">
      <c r="A48" s="1231"/>
      <c r="B48" s="1236"/>
      <c r="C48" s="1236"/>
      <c r="D48" s="1236"/>
      <c r="E48" s="1236"/>
      <c r="F48" s="1236"/>
      <c r="G48" s="1236"/>
      <c r="H48" s="1231"/>
      <c r="I48" s="848"/>
      <c r="J48" s="1236"/>
      <c r="K48" s="1236"/>
      <c r="L48" s="1236"/>
      <c r="M48" s="1236"/>
      <c r="N48" s="1231"/>
      <c r="O48" s="846"/>
      <c r="P48" s="846"/>
      <c r="Q48" s="851" t="s">
        <v>2273</v>
      </c>
      <c r="R48" s="851" t="s">
        <v>1117</v>
      </c>
      <c r="S48" s="851" t="s">
        <v>1125</v>
      </c>
      <c r="T48" s="851" t="s">
        <v>2274</v>
      </c>
      <c r="U48" s="851">
        <v>1</v>
      </c>
      <c r="V48" s="850">
        <v>12960.35</v>
      </c>
      <c r="W48" s="737"/>
      <c r="X48" s="1401"/>
      <c r="Y48" s="1402"/>
    </row>
    <row r="49" spans="1:25" ht="49.5">
      <c r="A49" s="1231"/>
      <c r="B49" s="1236"/>
      <c r="C49" s="1236"/>
      <c r="D49" s="1236"/>
      <c r="E49" s="1236"/>
      <c r="F49" s="1236"/>
      <c r="G49" s="1236"/>
      <c r="H49" s="1231"/>
      <c r="I49" s="848"/>
      <c r="J49" s="1236"/>
      <c r="K49" s="1236"/>
      <c r="L49" s="1236"/>
      <c r="M49" s="1236"/>
      <c r="N49" s="1231"/>
      <c r="O49" s="846"/>
      <c r="P49" s="846"/>
      <c r="Q49" s="851" t="s">
        <v>1582</v>
      </c>
      <c r="R49" s="851" t="s">
        <v>1117</v>
      </c>
      <c r="S49" s="851" t="s">
        <v>1120</v>
      </c>
      <c r="T49" s="851" t="s">
        <v>2272</v>
      </c>
      <c r="U49" s="851">
        <v>1</v>
      </c>
      <c r="V49" s="850">
        <v>12960.35</v>
      </c>
      <c r="W49" s="737"/>
      <c r="X49" s="1401"/>
      <c r="Y49" s="1402"/>
    </row>
    <row r="50" spans="1:25" ht="16.5">
      <c r="A50" s="1231"/>
      <c r="B50" s="1236"/>
      <c r="C50" s="1236"/>
      <c r="D50" s="1236"/>
      <c r="E50" s="1236"/>
      <c r="F50" s="1236"/>
      <c r="G50" s="1236"/>
      <c r="H50" s="1231"/>
      <c r="I50" s="848"/>
      <c r="J50" s="1236"/>
      <c r="K50" s="1236"/>
      <c r="L50" s="1236"/>
      <c r="M50" s="1236"/>
      <c r="N50" s="1231"/>
      <c r="O50" s="846"/>
      <c r="P50" s="846"/>
      <c r="Q50" s="851" t="s">
        <v>547</v>
      </c>
      <c r="R50" s="851" t="s">
        <v>1119</v>
      </c>
      <c r="S50" s="851" t="s">
        <v>1123</v>
      </c>
      <c r="T50" s="738"/>
      <c r="U50" s="738"/>
      <c r="V50" s="739"/>
      <c r="W50" s="737"/>
      <c r="X50" s="1401"/>
      <c r="Y50" s="1402"/>
    </row>
    <row r="51" spans="1:25" ht="49.5">
      <c r="A51" s="1232"/>
      <c r="B51" s="1237"/>
      <c r="C51" s="1237"/>
      <c r="D51" s="1237"/>
      <c r="E51" s="1237"/>
      <c r="F51" s="1237"/>
      <c r="G51" s="1237"/>
      <c r="H51" s="1232"/>
      <c r="I51" s="849"/>
      <c r="J51" s="1237"/>
      <c r="K51" s="1237"/>
      <c r="L51" s="1237"/>
      <c r="M51" s="1237"/>
      <c r="N51" s="1232"/>
      <c r="O51" s="821"/>
      <c r="P51" s="821"/>
      <c r="Q51" s="851" t="s">
        <v>1583</v>
      </c>
      <c r="R51" s="851" t="s">
        <v>1119</v>
      </c>
      <c r="S51" s="851" t="s">
        <v>1133</v>
      </c>
      <c r="T51" s="738"/>
      <c r="U51" s="738"/>
      <c r="V51" s="739"/>
      <c r="W51" s="740"/>
      <c r="X51" s="1386"/>
      <c r="Y51" s="1388"/>
    </row>
    <row r="52" spans="1:25" ht="66">
      <c r="A52" s="1378" t="s">
        <v>1926</v>
      </c>
      <c r="B52" s="1378">
        <v>592</v>
      </c>
      <c r="C52" s="1378" t="s">
        <v>1412</v>
      </c>
      <c r="D52" s="1378" t="s">
        <v>1704</v>
      </c>
      <c r="E52" s="1378" t="s">
        <v>1732</v>
      </c>
      <c r="F52" s="1368"/>
      <c r="G52" s="1368"/>
      <c r="H52" s="1381">
        <v>4000098.8000000003</v>
      </c>
      <c r="I52" s="595"/>
      <c r="J52" s="1378" t="s">
        <v>1407</v>
      </c>
      <c r="K52" s="1378" t="s">
        <v>1117</v>
      </c>
      <c r="L52" s="1368"/>
      <c r="M52" s="1368"/>
      <c r="N52" s="1426"/>
      <c r="O52" s="597"/>
      <c r="P52" s="597"/>
      <c r="Q52" s="220" t="s">
        <v>1407</v>
      </c>
      <c r="R52" s="220" t="s">
        <v>1117</v>
      </c>
      <c r="S52" s="220" t="s">
        <v>1194</v>
      </c>
      <c r="T52" s="222"/>
      <c r="U52" s="222"/>
      <c r="V52" s="452"/>
      <c r="W52" s="639"/>
      <c r="X52" s="1385"/>
      <c r="Y52" s="1387"/>
    </row>
    <row r="53" spans="1:25" ht="33">
      <c r="A53" s="1399"/>
      <c r="B53" s="1399"/>
      <c r="C53" s="1399"/>
      <c r="D53" s="1399"/>
      <c r="E53" s="1399"/>
      <c r="F53" s="1400"/>
      <c r="G53" s="1400"/>
      <c r="H53" s="1398"/>
      <c r="I53" s="599"/>
      <c r="J53" s="1399"/>
      <c r="K53" s="1399"/>
      <c r="L53" s="1400"/>
      <c r="M53" s="1400"/>
      <c r="N53" s="1427"/>
      <c r="O53" s="600"/>
      <c r="P53" s="600"/>
      <c r="Q53" s="220" t="s">
        <v>69</v>
      </c>
      <c r="R53" s="220" t="s">
        <v>1117</v>
      </c>
      <c r="S53" s="220" t="s">
        <v>1125</v>
      </c>
      <c r="T53" s="222"/>
      <c r="U53" s="222"/>
      <c r="V53" s="452"/>
      <c r="W53" s="641"/>
      <c r="X53" s="1401"/>
      <c r="Y53" s="1402"/>
    </row>
    <row r="54" spans="1:25" ht="33">
      <c r="A54" s="1399"/>
      <c r="B54" s="1399"/>
      <c r="C54" s="1399"/>
      <c r="D54" s="1399"/>
      <c r="E54" s="1399"/>
      <c r="F54" s="1400"/>
      <c r="G54" s="1400"/>
      <c r="H54" s="1398"/>
      <c r="I54" s="599"/>
      <c r="J54" s="1399"/>
      <c r="K54" s="1399"/>
      <c r="L54" s="1400"/>
      <c r="M54" s="1400"/>
      <c r="N54" s="1427"/>
      <c r="O54" s="600"/>
      <c r="P54" s="600"/>
      <c r="Q54" s="220" t="s">
        <v>1513</v>
      </c>
      <c r="R54" s="220" t="s">
        <v>1117</v>
      </c>
      <c r="S54" s="220" t="s">
        <v>1138</v>
      </c>
      <c r="T54" s="222"/>
      <c r="U54" s="222"/>
      <c r="V54" s="452"/>
      <c r="W54" s="641"/>
      <c r="X54" s="1401"/>
      <c r="Y54" s="1402"/>
    </row>
    <row r="55" spans="1:25" ht="82.5">
      <c r="A55" s="1399"/>
      <c r="B55" s="1399"/>
      <c r="C55" s="1399"/>
      <c r="D55" s="1399"/>
      <c r="E55" s="1399"/>
      <c r="F55" s="1400"/>
      <c r="G55" s="1400"/>
      <c r="H55" s="1398"/>
      <c r="I55" s="599"/>
      <c r="J55" s="1399"/>
      <c r="K55" s="1399"/>
      <c r="L55" s="1400"/>
      <c r="M55" s="1400"/>
      <c r="N55" s="1427"/>
      <c r="O55" s="600"/>
      <c r="P55" s="600"/>
      <c r="Q55" s="220" t="s">
        <v>1584</v>
      </c>
      <c r="R55" s="220" t="s">
        <v>1117</v>
      </c>
      <c r="S55" s="220" t="s">
        <v>1120</v>
      </c>
      <c r="T55" s="222"/>
      <c r="U55" s="222"/>
      <c r="V55" s="452"/>
      <c r="W55" s="641"/>
      <c r="X55" s="1401"/>
      <c r="Y55" s="1402"/>
    </row>
    <row r="56" spans="1:25" ht="33">
      <c r="A56" s="1399"/>
      <c r="B56" s="1399"/>
      <c r="C56" s="1399"/>
      <c r="D56" s="1399"/>
      <c r="E56" s="1399"/>
      <c r="F56" s="1400"/>
      <c r="G56" s="1400"/>
      <c r="H56" s="1398"/>
      <c r="I56" s="599"/>
      <c r="J56" s="1399"/>
      <c r="K56" s="1399"/>
      <c r="L56" s="1400"/>
      <c r="M56" s="1400"/>
      <c r="N56" s="1427"/>
      <c r="O56" s="600"/>
      <c r="P56" s="600"/>
      <c r="Q56" s="220" t="s">
        <v>1396</v>
      </c>
      <c r="R56" s="220" t="s">
        <v>1119</v>
      </c>
      <c r="S56" s="220" t="s">
        <v>1133</v>
      </c>
      <c r="T56" s="222"/>
      <c r="U56" s="222"/>
      <c r="V56" s="452"/>
      <c r="W56" s="641"/>
      <c r="X56" s="1401"/>
      <c r="Y56" s="1402"/>
    </row>
    <row r="57" spans="1:25" ht="66">
      <c r="A57" s="1379"/>
      <c r="B57" s="1379"/>
      <c r="C57" s="1379"/>
      <c r="D57" s="1379"/>
      <c r="E57" s="1379"/>
      <c r="F57" s="1369"/>
      <c r="G57" s="1369"/>
      <c r="H57" s="1382"/>
      <c r="I57" s="596"/>
      <c r="J57" s="1379"/>
      <c r="K57" s="1379"/>
      <c r="L57" s="1369"/>
      <c r="M57" s="1369"/>
      <c r="N57" s="1428"/>
      <c r="O57" s="598"/>
      <c r="P57" s="598"/>
      <c r="Q57" s="220" t="s">
        <v>1585</v>
      </c>
      <c r="R57" s="220" t="s">
        <v>1119</v>
      </c>
      <c r="S57" s="220" t="s">
        <v>1124</v>
      </c>
      <c r="T57" s="222"/>
      <c r="U57" s="222"/>
      <c r="V57" s="452"/>
      <c r="W57" s="640"/>
      <c r="X57" s="1386"/>
      <c r="Y57" s="1388"/>
    </row>
    <row r="58" spans="1:25" ht="49.5">
      <c r="A58" s="1378" t="s">
        <v>1927</v>
      </c>
      <c r="B58" s="1378">
        <v>327</v>
      </c>
      <c r="C58" s="1378" t="s">
        <v>1413</v>
      </c>
      <c r="D58" s="1383" t="s">
        <v>1705</v>
      </c>
      <c r="E58" s="1366" t="s">
        <v>1732</v>
      </c>
      <c r="F58" s="1368"/>
      <c r="G58" s="1368"/>
      <c r="H58" s="1381">
        <v>1989464.9999999998</v>
      </c>
      <c r="I58" s="595"/>
      <c r="J58" s="1378" t="s">
        <v>1408</v>
      </c>
      <c r="K58" s="1378" t="s">
        <v>1117</v>
      </c>
      <c r="L58" s="1368"/>
      <c r="M58" s="1368"/>
      <c r="N58" s="1426"/>
      <c r="O58" s="597"/>
      <c r="P58" s="597"/>
      <c r="Q58" s="220" t="s">
        <v>1408</v>
      </c>
      <c r="R58" s="220" t="s">
        <v>1117</v>
      </c>
      <c r="S58" s="220" t="s">
        <v>1120</v>
      </c>
      <c r="T58" s="222"/>
      <c r="U58" s="222"/>
      <c r="V58" s="452"/>
      <c r="W58" s="639"/>
      <c r="X58" s="1385"/>
      <c r="Y58" s="1387"/>
    </row>
    <row r="59" spans="1:25" ht="33">
      <c r="A59" s="1379"/>
      <c r="B59" s="1379"/>
      <c r="C59" s="1379"/>
      <c r="D59" s="1384"/>
      <c r="E59" s="1366"/>
      <c r="F59" s="1369"/>
      <c r="G59" s="1369"/>
      <c r="H59" s="1382"/>
      <c r="I59" s="596"/>
      <c r="J59" s="1379"/>
      <c r="K59" s="1379"/>
      <c r="L59" s="1369"/>
      <c r="M59" s="1369"/>
      <c r="N59" s="1428"/>
      <c r="O59" s="598"/>
      <c r="P59" s="598"/>
      <c r="Q59" s="220" t="s">
        <v>1566</v>
      </c>
      <c r="R59" s="220" t="s">
        <v>1119</v>
      </c>
      <c r="S59" s="220" t="s">
        <v>1130</v>
      </c>
      <c r="T59" s="222"/>
      <c r="U59" s="222"/>
      <c r="V59" s="452"/>
      <c r="W59" s="640"/>
      <c r="X59" s="1386"/>
      <c r="Y59" s="1388"/>
    </row>
    <row r="60" spans="1:25" ht="33">
      <c r="A60" s="896" t="s">
        <v>1414</v>
      </c>
      <c r="B60" s="896">
        <v>692</v>
      </c>
      <c r="C60" s="1238" t="s">
        <v>1436</v>
      </c>
      <c r="D60" s="896" t="s">
        <v>1706</v>
      </c>
      <c r="E60" s="896" t="s">
        <v>770</v>
      </c>
      <c r="F60" s="896" t="s">
        <v>1871</v>
      </c>
      <c r="G60" s="896" t="s">
        <v>2282</v>
      </c>
      <c r="H60" s="1238">
        <v>5621828.55</v>
      </c>
      <c r="I60" s="591"/>
      <c r="J60" s="1238" t="s">
        <v>69</v>
      </c>
      <c r="K60" s="896" t="s">
        <v>1117</v>
      </c>
      <c r="L60" s="896" t="s">
        <v>1872</v>
      </c>
      <c r="M60" s="896">
        <v>1</v>
      </c>
      <c r="N60" s="1238">
        <v>4768434.98</v>
      </c>
      <c r="O60" s="591"/>
      <c r="P60" s="591"/>
      <c r="Q60" s="314" t="s">
        <v>69</v>
      </c>
      <c r="R60" s="314" t="s">
        <v>1117</v>
      </c>
      <c r="S60" s="314" t="s">
        <v>1125</v>
      </c>
      <c r="T60" s="314" t="s">
        <v>1873</v>
      </c>
      <c r="U60" s="314">
        <v>1</v>
      </c>
      <c r="V60" s="453">
        <v>563483.83</v>
      </c>
      <c r="W60" s="607"/>
      <c r="X60" s="1385">
        <v>7</v>
      </c>
      <c r="Y60" s="1387">
        <v>2016839.68</v>
      </c>
    </row>
    <row r="61" spans="1:25" ht="82.5">
      <c r="A61" s="897"/>
      <c r="B61" s="897"/>
      <c r="C61" s="1239"/>
      <c r="D61" s="897"/>
      <c r="E61" s="897"/>
      <c r="F61" s="897"/>
      <c r="G61" s="897"/>
      <c r="H61" s="1239"/>
      <c r="I61" s="592"/>
      <c r="J61" s="1239"/>
      <c r="K61" s="897"/>
      <c r="L61" s="897"/>
      <c r="M61" s="897"/>
      <c r="N61" s="1239"/>
      <c r="O61" s="592"/>
      <c r="P61" s="592"/>
      <c r="Q61" s="314" t="s">
        <v>1586</v>
      </c>
      <c r="R61" s="314" t="s">
        <v>1117</v>
      </c>
      <c r="S61" s="314" t="s">
        <v>1125</v>
      </c>
      <c r="T61" s="87"/>
      <c r="U61" s="87"/>
      <c r="V61" s="454"/>
      <c r="W61" s="642"/>
      <c r="X61" s="1401"/>
      <c r="Y61" s="1402"/>
    </row>
    <row r="62" spans="1:25" ht="33">
      <c r="A62" s="898"/>
      <c r="B62" s="898"/>
      <c r="C62" s="1240"/>
      <c r="D62" s="898"/>
      <c r="E62" s="898"/>
      <c r="F62" s="898"/>
      <c r="G62" s="898"/>
      <c r="H62" s="1240"/>
      <c r="I62" s="593"/>
      <c r="J62" s="1240"/>
      <c r="K62" s="898"/>
      <c r="L62" s="898"/>
      <c r="M62" s="898"/>
      <c r="N62" s="1240"/>
      <c r="O62" s="593"/>
      <c r="P62" s="593"/>
      <c r="Q62" s="314" t="s">
        <v>1396</v>
      </c>
      <c r="R62" s="314" t="s">
        <v>1119</v>
      </c>
      <c r="S62" s="314" t="s">
        <v>1133</v>
      </c>
      <c r="T62" s="350" t="s">
        <v>1911</v>
      </c>
      <c r="U62" s="350">
        <v>1</v>
      </c>
      <c r="V62" s="453">
        <v>167353.88</v>
      </c>
      <c r="W62" s="609"/>
      <c r="X62" s="1386"/>
      <c r="Y62" s="1388"/>
    </row>
    <row r="63" spans="1:25" ht="66">
      <c r="A63" s="1405" t="s">
        <v>1415</v>
      </c>
      <c r="B63" s="1405">
        <v>350</v>
      </c>
      <c r="C63" s="1352" t="s">
        <v>1437</v>
      </c>
      <c r="D63" s="1405" t="s">
        <v>1707</v>
      </c>
      <c r="E63" s="1405" t="s">
        <v>1167</v>
      </c>
      <c r="F63" s="1405" t="s">
        <v>1884</v>
      </c>
      <c r="G63" s="1405" t="s">
        <v>1885</v>
      </c>
      <c r="H63" s="1352">
        <v>982810</v>
      </c>
      <c r="I63" s="856"/>
      <c r="J63" s="1352" t="s">
        <v>1458</v>
      </c>
      <c r="K63" s="1405" t="s">
        <v>1117</v>
      </c>
      <c r="L63" s="1405" t="s">
        <v>1886</v>
      </c>
      <c r="M63" s="1405">
        <v>1</v>
      </c>
      <c r="N63" s="1352">
        <v>833619.44</v>
      </c>
      <c r="O63" s="856"/>
      <c r="P63" s="856"/>
      <c r="Q63" s="858" t="s">
        <v>1458</v>
      </c>
      <c r="R63" s="858" t="s">
        <v>1117</v>
      </c>
      <c r="S63" s="858" t="s">
        <v>1194</v>
      </c>
      <c r="T63" s="858" t="s">
        <v>1887</v>
      </c>
      <c r="U63" s="858">
        <v>1</v>
      </c>
      <c r="V63" s="860">
        <v>44680.35</v>
      </c>
      <c r="W63" s="865"/>
      <c r="X63" s="1385">
        <v>7</v>
      </c>
      <c r="Y63" s="1387">
        <v>766003.29</v>
      </c>
    </row>
    <row r="64" spans="1:25" ht="82.5">
      <c r="A64" s="1406"/>
      <c r="B64" s="1406"/>
      <c r="C64" s="1353"/>
      <c r="D64" s="1406"/>
      <c r="E64" s="1406"/>
      <c r="F64" s="1406"/>
      <c r="G64" s="1406"/>
      <c r="H64" s="1353"/>
      <c r="I64" s="870"/>
      <c r="J64" s="1353"/>
      <c r="K64" s="1406"/>
      <c r="L64" s="1406"/>
      <c r="M64" s="1406"/>
      <c r="N64" s="1353"/>
      <c r="O64" s="870"/>
      <c r="P64" s="870"/>
      <c r="Q64" s="858" t="s">
        <v>1726</v>
      </c>
      <c r="R64" s="858" t="s">
        <v>1119</v>
      </c>
      <c r="S64" s="858" t="s">
        <v>1135</v>
      </c>
      <c r="T64" s="858" t="s">
        <v>1913</v>
      </c>
      <c r="U64" s="858">
        <v>1</v>
      </c>
      <c r="V64" s="860">
        <v>21916.05</v>
      </c>
      <c r="W64" s="868"/>
      <c r="X64" s="1401"/>
      <c r="Y64" s="1402"/>
    </row>
    <row r="65" spans="1:25" ht="82.5">
      <c r="A65" s="1406"/>
      <c r="B65" s="1406"/>
      <c r="C65" s="1353"/>
      <c r="D65" s="1406"/>
      <c r="E65" s="1406"/>
      <c r="F65" s="1406"/>
      <c r="G65" s="1406"/>
      <c r="H65" s="1353"/>
      <c r="I65" s="870"/>
      <c r="J65" s="1353"/>
      <c r="K65" s="1406"/>
      <c r="L65" s="1406"/>
      <c r="M65" s="1406"/>
      <c r="N65" s="1353"/>
      <c r="O65" s="870"/>
      <c r="P65" s="870"/>
      <c r="Q65" s="858" t="s">
        <v>1728</v>
      </c>
      <c r="R65" s="858" t="s">
        <v>1117</v>
      </c>
      <c r="S65" s="858" t="s">
        <v>1730</v>
      </c>
      <c r="T65" s="858" t="s">
        <v>1888</v>
      </c>
      <c r="U65" s="858">
        <v>1</v>
      </c>
      <c r="V65" s="860">
        <v>24700</v>
      </c>
      <c r="W65" s="868"/>
      <c r="X65" s="1401"/>
      <c r="Y65" s="1402"/>
    </row>
    <row r="66" spans="1:25" ht="66">
      <c r="A66" s="1406"/>
      <c r="B66" s="1406"/>
      <c r="C66" s="1353"/>
      <c r="D66" s="1406"/>
      <c r="E66" s="1406"/>
      <c r="F66" s="1406"/>
      <c r="G66" s="1406"/>
      <c r="H66" s="1353"/>
      <c r="I66" s="870"/>
      <c r="J66" s="1353"/>
      <c r="K66" s="1406"/>
      <c r="L66" s="1406"/>
      <c r="M66" s="1406"/>
      <c r="N66" s="1353"/>
      <c r="O66" s="870"/>
      <c r="P66" s="870"/>
      <c r="Q66" s="858" t="s">
        <v>1727</v>
      </c>
      <c r="R66" s="858" t="s">
        <v>1117</v>
      </c>
      <c r="S66" s="858" t="s">
        <v>1125</v>
      </c>
      <c r="T66" s="858" t="s">
        <v>1897</v>
      </c>
      <c r="U66" s="858">
        <v>1</v>
      </c>
      <c r="V66" s="860">
        <v>19138.6</v>
      </c>
      <c r="W66" s="868"/>
      <c r="X66" s="1401"/>
      <c r="Y66" s="1402"/>
    </row>
    <row r="67" spans="1:25" ht="66">
      <c r="A67" s="1407"/>
      <c r="B67" s="1407"/>
      <c r="C67" s="1354"/>
      <c r="D67" s="1407"/>
      <c r="E67" s="1407"/>
      <c r="F67" s="1407"/>
      <c r="G67" s="1407"/>
      <c r="H67" s="1354"/>
      <c r="I67" s="862"/>
      <c r="J67" s="1354"/>
      <c r="K67" s="1407"/>
      <c r="L67" s="1407"/>
      <c r="M67" s="1407"/>
      <c r="N67" s="1354"/>
      <c r="O67" s="862"/>
      <c r="P67" s="862"/>
      <c r="Q67" s="858" t="s">
        <v>1729</v>
      </c>
      <c r="R67" s="858" t="s">
        <v>1119</v>
      </c>
      <c r="S67" s="858" t="s">
        <v>1135</v>
      </c>
      <c r="T67" s="858" t="s">
        <v>1918</v>
      </c>
      <c r="U67" s="858">
        <v>1</v>
      </c>
      <c r="V67" s="860">
        <v>17330.3</v>
      </c>
      <c r="W67" s="864"/>
      <c r="X67" s="1386"/>
      <c r="Y67" s="1388"/>
    </row>
    <row r="68" spans="1:25" ht="132">
      <c r="A68" s="1235" t="s">
        <v>1416</v>
      </c>
      <c r="B68" s="1235">
        <v>359</v>
      </c>
      <c r="C68" s="1230" t="s">
        <v>1438</v>
      </c>
      <c r="D68" s="1408" t="s">
        <v>1708</v>
      </c>
      <c r="E68" s="1235" t="s">
        <v>1167</v>
      </c>
      <c r="F68" s="1235" t="s">
        <v>1851</v>
      </c>
      <c r="G68" s="1235" t="s">
        <v>2316</v>
      </c>
      <c r="H68" s="1230">
        <v>5857020</v>
      </c>
      <c r="I68" s="847"/>
      <c r="J68" s="1230" t="s">
        <v>1459</v>
      </c>
      <c r="K68" s="1235" t="s">
        <v>1117</v>
      </c>
      <c r="L68" s="1235" t="s">
        <v>1852</v>
      </c>
      <c r="M68" s="1235">
        <v>1</v>
      </c>
      <c r="N68" s="1230">
        <v>4967924.37</v>
      </c>
      <c r="O68" s="847"/>
      <c r="P68" s="847"/>
      <c r="Q68" s="878" t="s">
        <v>1459</v>
      </c>
      <c r="R68" s="851" t="s">
        <v>1117</v>
      </c>
      <c r="S68" s="851" t="s">
        <v>1131</v>
      </c>
      <c r="T68" s="851" t="s">
        <v>1850</v>
      </c>
      <c r="U68" s="851">
        <v>1</v>
      </c>
      <c r="V68" s="734">
        <v>701185.55</v>
      </c>
      <c r="W68" s="735"/>
      <c r="X68" s="1385">
        <v>17</v>
      </c>
      <c r="Y68" s="1387">
        <v>4585982.98</v>
      </c>
    </row>
    <row r="69" spans="1:25" ht="48" customHeight="1">
      <c r="A69" s="1237"/>
      <c r="B69" s="1237"/>
      <c r="C69" s="1232"/>
      <c r="D69" s="1409"/>
      <c r="E69" s="1237"/>
      <c r="F69" s="1237"/>
      <c r="G69" s="1237"/>
      <c r="H69" s="1232"/>
      <c r="I69" s="849"/>
      <c r="J69" s="1232"/>
      <c r="K69" s="1237"/>
      <c r="L69" s="1237"/>
      <c r="M69" s="1237"/>
      <c r="N69" s="1232"/>
      <c r="O69" s="849"/>
      <c r="P69" s="849"/>
      <c r="Q69" s="879" t="s">
        <v>77</v>
      </c>
      <c r="R69" s="851" t="s">
        <v>1119</v>
      </c>
      <c r="S69" s="851" t="s">
        <v>1124</v>
      </c>
      <c r="T69" s="851" t="s">
        <v>1906</v>
      </c>
      <c r="U69" s="851">
        <v>1</v>
      </c>
      <c r="V69" s="734">
        <v>60227.05</v>
      </c>
      <c r="W69" s="806"/>
      <c r="X69" s="1386"/>
      <c r="Y69" s="1388"/>
    </row>
    <row r="70" spans="1:25" ht="49.5">
      <c r="A70" s="1352" t="s">
        <v>1417</v>
      </c>
      <c r="B70" s="1405">
        <v>332</v>
      </c>
      <c r="C70" s="1352" t="s">
        <v>1439</v>
      </c>
      <c r="D70" s="1405" t="s">
        <v>1709</v>
      </c>
      <c r="E70" s="1405" t="s">
        <v>1167</v>
      </c>
      <c r="F70" s="1405" t="s">
        <v>1854</v>
      </c>
      <c r="G70" s="1405" t="s">
        <v>1855</v>
      </c>
      <c r="H70" s="1352">
        <v>455653.82</v>
      </c>
      <c r="I70" s="856"/>
      <c r="J70" s="1352" t="s">
        <v>40</v>
      </c>
      <c r="K70" s="1405" t="s">
        <v>1119</v>
      </c>
      <c r="L70" s="1405" t="s">
        <v>1853</v>
      </c>
      <c r="M70" s="1405">
        <v>1</v>
      </c>
      <c r="N70" s="1352">
        <v>386485.56</v>
      </c>
      <c r="O70" s="856"/>
      <c r="P70" s="856"/>
      <c r="Q70" s="858" t="s">
        <v>40</v>
      </c>
      <c r="R70" s="858" t="s">
        <v>1119</v>
      </c>
      <c r="S70" s="858" t="s">
        <v>1128</v>
      </c>
      <c r="T70" s="858" t="s">
        <v>1901</v>
      </c>
      <c r="U70" s="858">
        <v>1</v>
      </c>
      <c r="V70" s="860">
        <v>23135.03</v>
      </c>
      <c r="W70" s="865"/>
      <c r="X70" s="1385">
        <v>8</v>
      </c>
      <c r="Y70" s="1387">
        <v>346217.8</v>
      </c>
    </row>
    <row r="71" spans="1:25" ht="33">
      <c r="A71" s="1353"/>
      <c r="B71" s="1406"/>
      <c r="C71" s="1353"/>
      <c r="D71" s="1406"/>
      <c r="E71" s="1406"/>
      <c r="F71" s="1406"/>
      <c r="G71" s="1406"/>
      <c r="H71" s="1353"/>
      <c r="I71" s="870"/>
      <c r="J71" s="1353"/>
      <c r="K71" s="1406"/>
      <c r="L71" s="1406"/>
      <c r="M71" s="1406"/>
      <c r="N71" s="1353"/>
      <c r="O71" s="870"/>
      <c r="P71" s="870"/>
      <c r="Q71" s="858" t="s">
        <v>1587</v>
      </c>
      <c r="R71" s="858" t="s">
        <v>1117</v>
      </c>
      <c r="S71" s="858" t="s">
        <v>1121</v>
      </c>
      <c r="T71" s="858" t="s">
        <v>1866</v>
      </c>
      <c r="U71" s="858">
        <v>1</v>
      </c>
      <c r="V71" s="860">
        <v>15046.02</v>
      </c>
      <c r="W71" s="868"/>
      <c r="X71" s="1401"/>
      <c r="Y71" s="1402"/>
    </row>
    <row r="72" spans="1:25" ht="49.5">
      <c r="A72" s="1354"/>
      <c r="B72" s="1407"/>
      <c r="C72" s="1354"/>
      <c r="D72" s="1407"/>
      <c r="E72" s="1407"/>
      <c r="F72" s="1407"/>
      <c r="G72" s="1407"/>
      <c r="H72" s="1354"/>
      <c r="I72" s="862"/>
      <c r="J72" s="1354"/>
      <c r="K72" s="1407"/>
      <c r="L72" s="1407"/>
      <c r="M72" s="1407"/>
      <c r="N72" s="1354"/>
      <c r="O72" s="862"/>
      <c r="P72" s="862"/>
      <c r="Q72" s="858" t="s">
        <v>1588</v>
      </c>
      <c r="R72" s="858" t="s">
        <v>1119</v>
      </c>
      <c r="S72" s="858" t="s">
        <v>1128</v>
      </c>
      <c r="T72" s="858" t="s">
        <v>1900</v>
      </c>
      <c r="U72" s="858">
        <v>1</v>
      </c>
      <c r="V72" s="860">
        <v>21053.95</v>
      </c>
      <c r="W72" s="864"/>
      <c r="X72" s="1386"/>
      <c r="Y72" s="1388"/>
    </row>
    <row r="73" spans="1:25" ht="82.5">
      <c r="A73" s="1235" t="s">
        <v>1418</v>
      </c>
      <c r="B73" s="1235">
        <v>360</v>
      </c>
      <c r="C73" s="1230" t="s">
        <v>1440</v>
      </c>
      <c r="D73" s="1235" t="s">
        <v>1710</v>
      </c>
      <c r="E73" s="1235" t="s">
        <v>1167</v>
      </c>
      <c r="F73" s="1235" t="s">
        <v>2180</v>
      </c>
      <c r="G73" s="1235" t="s">
        <v>2331</v>
      </c>
      <c r="H73" s="1230">
        <v>5764433</v>
      </c>
      <c r="I73" s="847"/>
      <c r="J73" s="1230" t="s">
        <v>1460</v>
      </c>
      <c r="K73" s="1235" t="s">
        <v>1117</v>
      </c>
      <c r="L73" s="1235" t="s">
        <v>2181</v>
      </c>
      <c r="M73" s="1235">
        <v>1</v>
      </c>
      <c r="N73" s="1230">
        <v>4889392.07</v>
      </c>
      <c r="O73" s="847"/>
      <c r="P73" s="847"/>
      <c r="Q73" s="851" t="s">
        <v>1460</v>
      </c>
      <c r="R73" s="851" t="s">
        <v>1119</v>
      </c>
      <c r="S73" s="851" t="s">
        <v>1194</v>
      </c>
      <c r="T73" s="738"/>
      <c r="U73" s="738"/>
      <c r="V73" s="739"/>
      <c r="W73" s="805"/>
      <c r="X73" s="1385">
        <v>10</v>
      </c>
      <c r="Y73" s="1387">
        <v>3733713.17</v>
      </c>
    </row>
    <row r="74" spans="1:25" ht="82.5">
      <c r="A74" s="1236"/>
      <c r="B74" s="1236"/>
      <c r="C74" s="1231"/>
      <c r="D74" s="1236"/>
      <c r="E74" s="1236"/>
      <c r="F74" s="1236"/>
      <c r="G74" s="1236"/>
      <c r="H74" s="1231"/>
      <c r="I74" s="848"/>
      <c r="J74" s="1231"/>
      <c r="K74" s="1236"/>
      <c r="L74" s="1236"/>
      <c r="M74" s="1236"/>
      <c r="N74" s="1231"/>
      <c r="O74" s="848"/>
      <c r="P74" s="848"/>
      <c r="Q74" s="851" t="s">
        <v>692</v>
      </c>
      <c r="R74" s="851" t="s">
        <v>1117</v>
      </c>
      <c r="S74" s="851" t="s">
        <v>1120</v>
      </c>
      <c r="T74" s="851" t="s">
        <v>2182</v>
      </c>
      <c r="U74" s="851">
        <v>1</v>
      </c>
      <c r="V74" s="734">
        <v>20585.5</v>
      </c>
      <c r="W74" s="736"/>
      <c r="X74" s="1401"/>
      <c r="Y74" s="1402"/>
    </row>
    <row r="75" spans="1:25" ht="47.25" customHeight="1">
      <c r="A75" s="1237"/>
      <c r="B75" s="1237"/>
      <c r="C75" s="1232"/>
      <c r="D75" s="1237"/>
      <c r="E75" s="1237"/>
      <c r="F75" s="1237"/>
      <c r="G75" s="1237"/>
      <c r="H75" s="1232"/>
      <c r="I75" s="849"/>
      <c r="J75" s="1232"/>
      <c r="K75" s="1237"/>
      <c r="L75" s="1237"/>
      <c r="M75" s="1237"/>
      <c r="N75" s="1232"/>
      <c r="O75" s="849"/>
      <c r="P75" s="849"/>
      <c r="Q75" s="851" t="s">
        <v>2199</v>
      </c>
      <c r="R75" s="851" t="s">
        <v>1119</v>
      </c>
      <c r="S75" s="851" t="s">
        <v>1123</v>
      </c>
      <c r="T75" s="851" t="s">
        <v>2233</v>
      </c>
      <c r="U75" s="851">
        <v>1</v>
      </c>
      <c r="V75" s="734">
        <v>16068</v>
      </c>
      <c r="W75" s="740"/>
      <c r="X75" s="1386"/>
      <c r="Y75" s="1388"/>
    </row>
    <row r="76" spans="1:25" ht="82.5">
      <c r="A76" s="1235" t="s">
        <v>1419</v>
      </c>
      <c r="B76" s="1235">
        <v>774</v>
      </c>
      <c r="C76" s="1235" t="s">
        <v>1441</v>
      </c>
      <c r="D76" s="1235" t="s">
        <v>1711</v>
      </c>
      <c r="E76" s="1235" t="s">
        <v>1167</v>
      </c>
      <c r="F76" s="1235" t="s">
        <v>1217</v>
      </c>
      <c r="G76" s="1235" t="s">
        <v>2330</v>
      </c>
      <c r="H76" s="1230">
        <v>5979251.46</v>
      </c>
      <c r="I76" s="847"/>
      <c r="J76" s="1235" t="s">
        <v>1461</v>
      </c>
      <c r="K76" s="1235" t="s">
        <v>1117</v>
      </c>
      <c r="L76" s="1410" t="s">
        <v>2127</v>
      </c>
      <c r="M76" s="1235">
        <v>1</v>
      </c>
      <c r="N76" s="1230">
        <v>5071601.09</v>
      </c>
      <c r="O76" s="847"/>
      <c r="P76" s="847"/>
      <c r="Q76" s="851" t="s">
        <v>1461</v>
      </c>
      <c r="R76" s="851" t="s">
        <v>1117</v>
      </c>
      <c r="S76" s="851" t="s">
        <v>1137</v>
      </c>
      <c r="T76" s="851" t="s">
        <v>2126</v>
      </c>
      <c r="U76" s="851">
        <v>1</v>
      </c>
      <c r="V76" s="734">
        <v>105528.62</v>
      </c>
      <c r="W76" s="735"/>
      <c r="X76" s="1385">
        <v>13</v>
      </c>
      <c r="Y76" s="1387">
        <v>5401592.74</v>
      </c>
    </row>
    <row r="77" spans="1:25" ht="115.5">
      <c r="A77" s="1236"/>
      <c r="B77" s="1236"/>
      <c r="C77" s="1236"/>
      <c r="D77" s="1236"/>
      <c r="E77" s="1236"/>
      <c r="F77" s="1236"/>
      <c r="G77" s="1236"/>
      <c r="H77" s="1231"/>
      <c r="I77" s="848"/>
      <c r="J77" s="1236"/>
      <c r="K77" s="1236"/>
      <c r="L77" s="1411"/>
      <c r="M77" s="1236"/>
      <c r="N77" s="1231"/>
      <c r="O77" s="848"/>
      <c r="P77" s="848"/>
      <c r="Q77" s="851" t="s">
        <v>1590</v>
      </c>
      <c r="R77" s="851" t="s">
        <v>1117</v>
      </c>
      <c r="S77" s="851" t="s">
        <v>1194</v>
      </c>
      <c r="T77" s="851" t="s">
        <v>2257</v>
      </c>
      <c r="U77" s="851">
        <v>1</v>
      </c>
      <c r="V77" s="734">
        <v>449555.76</v>
      </c>
      <c r="W77" s="848"/>
      <c r="X77" s="1401"/>
      <c r="Y77" s="1402"/>
    </row>
    <row r="78" spans="1:25" ht="99">
      <c r="A78" s="1236"/>
      <c r="B78" s="1236"/>
      <c r="C78" s="1236"/>
      <c r="D78" s="1236"/>
      <c r="E78" s="1236"/>
      <c r="F78" s="1236"/>
      <c r="G78" s="1236"/>
      <c r="H78" s="1231"/>
      <c r="I78" s="848"/>
      <c r="J78" s="1236"/>
      <c r="K78" s="1236"/>
      <c r="L78" s="1411"/>
      <c r="M78" s="1236"/>
      <c r="N78" s="1231"/>
      <c r="O78" s="848"/>
      <c r="P78" s="848"/>
      <c r="Q78" s="851" t="s">
        <v>2242</v>
      </c>
      <c r="R78" s="851" t="s">
        <v>1119</v>
      </c>
      <c r="S78" s="851" t="s">
        <v>1135</v>
      </c>
      <c r="T78" s="851" t="s">
        <v>2243</v>
      </c>
      <c r="U78" s="851">
        <v>1</v>
      </c>
      <c r="V78" s="734">
        <v>282243.72</v>
      </c>
      <c r="W78" s="737"/>
      <c r="X78" s="1401"/>
      <c r="Y78" s="1402"/>
    </row>
    <row r="79" spans="1:25" ht="115.5">
      <c r="A79" s="1237"/>
      <c r="B79" s="1237"/>
      <c r="C79" s="1237"/>
      <c r="D79" s="1237"/>
      <c r="E79" s="1237"/>
      <c r="F79" s="1237"/>
      <c r="G79" s="1237"/>
      <c r="H79" s="1232"/>
      <c r="I79" s="849"/>
      <c r="J79" s="1237"/>
      <c r="K79" s="1237"/>
      <c r="L79" s="1412"/>
      <c r="M79" s="1237"/>
      <c r="N79" s="1232"/>
      <c r="O79" s="849"/>
      <c r="P79" s="849"/>
      <c r="Q79" s="851" t="s">
        <v>1591</v>
      </c>
      <c r="R79" s="851" t="s">
        <v>1119</v>
      </c>
      <c r="S79" s="851" t="s">
        <v>1135</v>
      </c>
      <c r="T79" s="851" t="s">
        <v>2241</v>
      </c>
      <c r="U79" s="851">
        <v>1</v>
      </c>
      <c r="V79" s="734">
        <v>43350.91</v>
      </c>
      <c r="W79" s="740"/>
      <c r="X79" s="1386"/>
      <c r="Y79" s="1388"/>
    </row>
    <row r="80" spans="1:25" ht="33">
      <c r="A80" s="1235" t="s">
        <v>1420</v>
      </c>
      <c r="B80" s="1235">
        <v>361</v>
      </c>
      <c r="C80" s="1230" t="s">
        <v>1442</v>
      </c>
      <c r="D80" s="1235" t="s">
        <v>1712</v>
      </c>
      <c r="E80" s="1235" t="s">
        <v>1167</v>
      </c>
      <c r="F80" s="1235" t="s">
        <v>2314</v>
      </c>
      <c r="G80" s="1235" t="s">
        <v>2315</v>
      </c>
      <c r="H80" s="1230">
        <v>5577445.34</v>
      </c>
      <c r="I80" s="847"/>
      <c r="J80" s="1230" t="s">
        <v>1398</v>
      </c>
      <c r="K80" s="1235" t="s">
        <v>1117</v>
      </c>
      <c r="L80" s="1235" t="s">
        <v>2268</v>
      </c>
      <c r="M80" s="1235">
        <v>1</v>
      </c>
      <c r="N80" s="1230">
        <v>4730789.14</v>
      </c>
      <c r="O80" s="820"/>
      <c r="P80" s="820"/>
      <c r="Q80" s="851" t="s">
        <v>1398</v>
      </c>
      <c r="R80" s="851" t="s">
        <v>1117</v>
      </c>
      <c r="S80" s="851" t="s">
        <v>1132</v>
      </c>
      <c r="T80" s="851" t="s">
        <v>2267</v>
      </c>
      <c r="U80" s="851">
        <v>1</v>
      </c>
      <c r="V80" s="734">
        <v>690604.89</v>
      </c>
      <c r="W80" s="805"/>
      <c r="X80" s="1385">
        <v>7</v>
      </c>
      <c r="Y80" s="1387">
        <v>45578.45</v>
      </c>
    </row>
    <row r="81" spans="1:25" ht="82.5">
      <c r="A81" s="1236"/>
      <c r="B81" s="1236"/>
      <c r="C81" s="1231"/>
      <c r="D81" s="1236"/>
      <c r="E81" s="1236"/>
      <c r="F81" s="1236"/>
      <c r="G81" s="1236"/>
      <c r="H81" s="1231"/>
      <c r="I81" s="848"/>
      <c r="J81" s="1231"/>
      <c r="K81" s="1236"/>
      <c r="L81" s="1236"/>
      <c r="M81" s="1236"/>
      <c r="N81" s="1231"/>
      <c r="O81" s="846"/>
      <c r="P81" s="846"/>
      <c r="Q81" s="851" t="s">
        <v>692</v>
      </c>
      <c r="R81" s="851" t="s">
        <v>1117</v>
      </c>
      <c r="S81" s="851" t="s">
        <v>1120</v>
      </c>
      <c r="T81" s="738"/>
      <c r="U81" s="738"/>
      <c r="V81" s="739"/>
      <c r="W81" s="737"/>
      <c r="X81" s="1401"/>
      <c r="Y81" s="1402"/>
    </row>
    <row r="82" spans="1:25" ht="66">
      <c r="A82" s="1237"/>
      <c r="B82" s="1237"/>
      <c r="C82" s="1232"/>
      <c r="D82" s="1237"/>
      <c r="E82" s="1237"/>
      <c r="F82" s="1237"/>
      <c r="G82" s="1237"/>
      <c r="H82" s="1232"/>
      <c r="I82" s="849"/>
      <c r="J82" s="1232"/>
      <c r="K82" s="1237"/>
      <c r="L82" s="1237"/>
      <c r="M82" s="1237"/>
      <c r="N82" s="1232"/>
      <c r="O82" s="821"/>
      <c r="P82" s="821"/>
      <c r="Q82" s="851" t="s">
        <v>1589</v>
      </c>
      <c r="R82" s="851" t="s">
        <v>1119</v>
      </c>
      <c r="S82" s="851" t="s">
        <v>1124</v>
      </c>
      <c r="T82" s="738"/>
      <c r="U82" s="738"/>
      <c r="V82" s="739"/>
      <c r="W82" s="740"/>
      <c r="X82" s="1386"/>
      <c r="Y82" s="1388"/>
    </row>
    <row r="83" spans="1:25" ht="59.25" customHeight="1">
      <c r="A83" s="1238" t="s">
        <v>1421</v>
      </c>
      <c r="B83" s="896">
        <v>328</v>
      </c>
      <c r="C83" s="1238" t="s">
        <v>1443</v>
      </c>
      <c r="D83" s="896" t="s">
        <v>1713</v>
      </c>
      <c r="E83" s="896" t="s">
        <v>770</v>
      </c>
      <c r="F83" s="896" t="s">
        <v>2281</v>
      </c>
      <c r="G83" s="896" t="s">
        <v>2282</v>
      </c>
      <c r="H83" s="1238">
        <v>490530</v>
      </c>
      <c r="I83" s="700"/>
      <c r="J83" s="1238" t="s">
        <v>1462</v>
      </c>
      <c r="K83" s="896" t="s">
        <v>1119</v>
      </c>
      <c r="L83" s="896" t="s">
        <v>2283</v>
      </c>
      <c r="M83" s="896">
        <v>1</v>
      </c>
      <c r="N83" s="1238">
        <v>416067.55</v>
      </c>
      <c r="O83" s="697"/>
      <c r="P83" s="697"/>
      <c r="Q83" s="699" t="s">
        <v>1462</v>
      </c>
      <c r="R83" s="699" t="s">
        <v>1119</v>
      </c>
      <c r="S83" s="699" t="s">
        <v>1128</v>
      </c>
      <c r="T83" s="87"/>
      <c r="U83" s="87"/>
      <c r="V83" s="454"/>
      <c r="W83" s="643"/>
      <c r="X83" s="1385">
        <v>5</v>
      </c>
      <c r="Y83" s="1387">
        <v>153866.03</v>
      </c>
    </row>
    <row r="84" spans="1:25" ht="49.5">
      <c r="A84" s="1240"/>
      <c r="B84" s="898"/>
      <c r="C84" s="1240"/>
      <c r="D84" s="898"/>
      <c r="E84" s="898"/>
      <c r="F84" s="898"/>
      <c r="G84" s="898"/>
      <c r="H84" s="1240"/>
      <c r="I84" s="701"/>
      <c r="J84" s="1240"/>
      <c r="K84" s="898"/>
      <c r="L84" s="898"/>
      <c r="M84" s="898"/>
      <c r="N84" s="1240"/>
      <c r="O84" s="698"/>
      <c r="P84" s="698"/>
      <c r="Q84" s="699" t="s">
        <v>1592</v>
      </c>
      <c r="R84" s="699" t="s">
        <v>1117</v>
      </c>
      <c r="S84" s="699" t="s">
        <v>1121</v>
      </c>
      <c r="T84" s="87"/>
      <c r="U84" s="87"/>
      <c r="V84" s="454"/>
      <c r="W84" s="644"/>
      <c r="X84" s="1386"/>
      <c r="Y84" s="1388"/>
    </row>
    <row r="85" spans="1:25" ht="33">
      <c r="A85" s="1413" t="s">
        <v>1422</v>
      </c>
      <c r="B85" s="1378">
        <v>346</v>
      </c>
      <c r="C85" s="1413" t="s">
        <v>1444</v>
      </c>
      <c r="D85" s="1383" t="s">
        <v>1714</v>
      </c>
      <c r="E85" s="1378" t="s">
        <v>1733</v>
      </c>
      <c r="F85" s="1368"/>
      <c r="G85" s="1368"/>
      <c r="H85" s="1381">
        <v>974109.6</v>
      </c>
      <c r="I85" s="595"/>
      <c r="J85" s="1413" t="s">
        <v>1725</v>
      </c>
      <c r="K85" s="1378" t="s">
        <v>1119</v>
      </c>
      <c r="L85" s="1368"/>
      <c r="M85" s="1368"/>
      <c r="N85" s="1426"/>
      <c r="O85" s="597"/>
      <c r="P85" s="597"/>
      <c r="Q85" s="220" t="s">
        <v>1725</v>
      </c>
      <c r="R85" s="220" t="s">
        <v>1119</v>
      </c>
      <c r="S85" s="220" t="s">
        <v>1129</v>
      </c>
      <c r="T85" s="222"/>
      <c r="U85" s="222"/>
      <c r="V85" s="452"/>
      <c r="W85" s="639"/>
      <c r="X85" s="1385"/>
      <c r="Y85" s="1387"/>
    </row>
    <row r="86" spans="1:25" ht="33">
      <c r="A86" s="1414"/>
      <c r="B86" s="1399"/>
      <c r="C86" s="1414"/>
      <c r="D86" s="1416"/>
      <c r="E86" s="1399"/>
      <c r="F86" s="1400"/>
      <c r="G86" s="1400"/>
      <c r="H86" s="1398"/>
      <c r="I86" s="599"/>
      <c r="J86" s="1414"/>
      <c r="K86" s="1399"/>
      <c r="L86" s="1400"/>
      <c r="M86" s="1400"/>
      <c r="N86" s="1427"/>
      <c r="O86" s="600"/>
      <c r="P86" s="600"/>
      <c r="Q86" s="220" t="s">
        <v>1593</v>
      </c>
      <c r="R86" s="220" t="s">
        <v>1117</v>
      </c>
      <c r="S86" s="220" t="s">
        <v>1122</v>
      </c>
      <c r="T86" s="222"/>
      <c r="U86" s="222"/>
      <c r="V86" s="452"/>
      <c r="W86" s="641"/>
      <c r="X86" s="1401"/>
      <c r="Y86" s="1402"/>
    </row>
    <row r="87" spans="1:25" ht="66">
      <c r="A87" s="1415"/>
      <c r="B87" s="1379"/>
      <c r="C87" s="1415"/>
      <c r="D87" s="1384"/>
      <c r="E87" s="1379"/>
      <c r="F87" s="1369"/>
      <c r="G87" s="1369"/>
      <c r="H87" s="1382"/>
      <c r="I87" s="596"/>
      <c r="J87" s="1415"/>
      <c r="K87" s="1379"/>
      <c r="L87" s="1369"/>
      <c r="M87" s="1369"/>
      <c r="N87" s="1428"/>
      <c r="O87" s="598"/>
      <c r="P87" s="598"/>
      <c r="Q87" s="220" t="s">
        <v>1594</v>
      </c>
      <c r="R87" s="220" t="s">
        <v>1119</v>
      </c>
      <c r="S87" s="220" t="s">
        <v>1129</v>
      </c>
      <c r="T87" s="222"/>
      <c r="U87" s="222"/>
      <c r="V87" s="452"/>
      <c r="W87" s="640"/>
      <c r="X87" s="1386"/>
      <c r="Y87" s="1388"/>
    </row>
    <row r="88" spans="1:25" ht="36" customHeight="1">
      <c r="A88" s="1230" t="s">
        <v>1423</v>
      </c>
      <c r="B88" s="1235">
        <v>339</v>
      </c>
      <c r="C88" s="1230" t="s">
        <v>1445</v>
      </c>
      <c r="D88" s="1235" t="s">
        <v>1715</v>
      </c>
      <c r="E88" s="1235" t="s">
        <v>1167</v>
      </c>
      <c r="F88" s="1235" t="s">
        <v>2279</v>
      </c>
      <c r="G88" s="1235" t="s">
        <v>2280</v>
      </c>
      <c r="H88" s="1230">
        <v>323260.6</v>
      </c>
      <c r="I88" s="847"/>
      <c r="J88" s="1230" t="s">
        <v>1463</v>
      </c>
      <c r="K88" s="1235" t="s">
        <v>1117</v>
      </c>
      <c r="L88" s="1235" t="s">
        <v>2278</v>
      </c>
      <c r="M88" s="1235">
        <v>1</v>
      </c>
      <c r="N88" s="1230">
        <v>274189.64</v>
      </c>
      <c r="O88" s="820"/>
      <c r="P88" s="820"/>
      <c r="Q88" s="851" t="s">
        <v>1463</v>
      </c>
      <c r="R88" s="851" t="s">
        <v>1117</v>
      </c>
      <c r="S88" s="851" t="s">
        <v>1120</v>
      </c>
      <c r="T88" s="738"/>
      <c r="U88" s="851">
        <v>1</v>
      </c>
      <c r="V88" s="851">
        <v>30320.24</v>
      </c>
      <c r="W88" s="805"/>
      <c r="X88" s="1385">
        <v>8</v>
      </c>
      <c r="Y88" s="1387">
        <v>264044.35</v>
      </c>
    </row>
    <row r="89" spans="1:25" ht="58.5" customHeight="1">
      <c r="A89" s="1232"/>
      <c r="B89" s="1237"/>
      <c r="C89" s="1232"/>
      <c r="D89" s="1237"/>
      <c r="E89" s="1237"/>
      <c r="F89" s="1237"/>
      <c r="G89" s="1237"/>
      <c r="H89" s="1232"/>
      <c r="I89" s="849"/>
      <c r="J89" s="1232"/>
      <c r="K89" s="1237"/>
      <c r="L89" s="1237"/>
      <c r="M89" s="1237"/>
      <c r="N89" s="1232"/>
      <c r="O89" s="821"/>
      <c r="P89" s="821"/>
      <c r="Q89" s="851" t="s">
        <v>2286</v>
      </c>
      <c r="R89" s="851" t="s">
        <v>1119</v>
      </c>
      <c r="S89" s="851" t="s">
        <v>1130</v>
      </c>
      <c r="T89" s="738"/>
      <c r="U89" s="738"/>
      <c r="V89" s="739"/>
      <c r="W89" s="740"/>
      <c r="X89" s="1386"/>
      <c r="Y89" s="1388"/>
    </row>
    <row r="90" spans="1:25" ht="36.75" customHeight="1">
      <c r="A90" s="1391" t="s">
        <v>1424</v>
      </c>
      <c r="B90" s="1391">
        <v>348</v>
      </c>
      <c r="C90" s="1389" t="s">
        <v>1446</v>
      </c>
      <c r="D90" s="1391" t="s">
        <v>1793</v>
      </c>
      <c r="E90" s="1391" t="s">
        <v>770</v>
      </c>
      <c r="F90" s="1391" t="s">
        <v>2291</v>
      </c>
      <c r="G90" s="1391" t="s">
        <v>2282</v>
      </c>
      <c r="H90" s="1389">
        <v>4850856</v>
      </c>
      <c r="I90" s="831"/>
      <c r="J90" s="1389" t="s">
        <v>1464</v>
      </c>
      <c r="K90" s="1391" t="s">
        <v>1119</v>
      </c>
      <c r="L90" s="1391" t="s">
        <v>2292</v>
      </c>
      <c r="M90" s="1391">
        <v>1</v>
      </c>
      <c r="N90" s="1389">
        <v>4114496.06</v>
      </c>
      <c r="O90" s="831"/>
      <c r="P90" s="832"/>
      <c r="Q90" s="833" t="s">
        <v>1464</v>
      </c>
      <c r="R90" s="833" t="s">
        <v>1119</v>
      </c>
      <c r="S90" s="833" t="s">
        <v>1124</v>
      </c>
      <c r="T90" s="834" t="s">
        <v>2293</v>
      </c>
      <c r="U90" s="834">
        <v>1</v>
      </c>
      <c r="V90" s="835">
        <v>2255.5</v>
      </c>
      <c r="W90" s="838"/>
      <c r="X90" s="1385">
        <v>4</v>
      </c>
      <c r="Y90" s="1387">
        <v>353665.69</v>
      </c>
    </row>
    <row r="91" spans="1:25" ht="45" customHeight="1">
      <c r="A91" s="1392"/>
      <c r="B91" s="1392"/>
      <c r="C91" s="1390"/>
      <c r="D91" s="1392"/>
      <c r="E91" s="1392"/>
      <c r="F91" s="1392"/>
      <c r="G91" s="1392"/>
      <c r="H91" s="1390"/>
      <c r="I91" s="836"/>
      <c r="J91" s="1390"/>
      <c r="K91" s="1392"/>
      <c r="L91" s="1392"/>
      <c r="M91" s="1392"/>
      <c r="N91" s="1390"/>
      <c r="O91" s="836"/>
      <c r="P91" s="837"/>
      <c r="Q91" s="833" t="s">
        <v>479</v>
      </c>
      <c r="R91" s="833" t="s">
        <v>1117</v>
      </c>
      <c r="S91" s="833" t="s">
        <v>1132</v>
      </c>
      <c r="T91" s="834"/>
      <c r="U91" s="834"/>
      <c r="V91" s="835"/>
      <c r="W91" s="839"/>
      <c r="X91" s="1386"/>
      <c r="Y91" s="1388"/>
    </row>
    <row r="92" spans="1:25" ht="33">
      <c r="A92" s="1238" t="s">
        <v>1425</v>
      </c>
      <c r="B92" s="896">
        <v>331</v>
      </c>
      <c r="C92" s="1238" t="s">
        <v>1447</v>
      </c>
      <c r="D92" s="1376" t="s">
        <v>1716</v>
      </c>
      <c r="E92" s="896" t="s">
        <v>770</v>
      </c>
      <c r="F92" s="896" t="s">
        <v>2284</v>
      </c>
      <c r="G92" s="896" t="s">
        <v>2282</v>
      </c>
      <c r="H92" s="1238">
        <v>305890.8</v>
      </c>
      <c r="I92" s="703"/>
      <c r="J92" s="1238" t="s">
        <v>694</v>
      </c>
      <c r="K92" s="896" t="s">
        <v>1119</v>
      </c>
      <c r="L92" s="896" t="s">
        <v>2285</v>
      </c>
      <c r="M92" s="896">
        <v>1</v>
      </c>
      <c r="N92" s="1238">
        <v>259456.58</v>
      </c>
      <c r="O92" s="703"/>
      <c r="P92" s="703"/>
      <c r="Q92" s="702" t="s">
        <v>694</v>
      </c>
      <c r="R92" s="702" t="s">
        <v>1119</v>
      </c>
      <c r="S92" s="702" t="s">
        <v>1128</v>
      </c>
      <c r="T92" s="87"/>
      <c r="U92" s="87"/>
      <c r="V92" s="454"/>
      <c r="W92" s="643"/>
      <c r="X92" s="1385">
        <v>4</v>
      </c>
      <c r="Y92" s="1387">
        <v>155204.42</v>
      </c>
    </row>
    <row r="93" spans="1:25" ht="39.75" customHeight="1">
      <c r="A93" s="1240"/>
      <c r="B93" s="898"/>
      <c r="C93" s="1240"/>
      <c r="D93" s="1377"/>
      <c r="E93" s="898"/>
      <c r="F93" s="898"/>
      <c r="G93" s="898"/>
      <c r="H93" s="1240"/>
      <c r="I93" s="704"/>
      <c r="J93" s="1240"/>
      <c r="K93" s="898"/>
      <c r="L93" s="898"/>
      <c r="M93" s="898"/>
      <c r="N93" s="1240"/>
      <c r="O93" s="704"/>
      <c r="P93" s="704"/>
      <c r="Q93" s="702" t="s">
        <v>2287</v>
      </c>
      <c r="R93" s="702" t="s">
        <v>1117</v>
      </c>
      <c r="S93" s="702" t="s">
        <v>1121</v>
      </c>
      <c r="T93" s="87"/>
      <c r="U93" s="87"/>
      <c r="V93" s="454"/>
      <c r="W93" s="644"/>
      <c r="X93" s="1386"/>
      <c r="Y93" s="1388"/>
    </row>
    <row r="94" spans="1:25" ht="33">
      <c r="A94" s="1238" t="s">
        <v>1426</v>
      </c>
      <c r="B94" s="896">
        <v>336</v>
      </c>
      <c r="C94" s="1238" t="s">
        <v>1448</v>
      </c>
      <c r="D94" s="896" t="s">
        <v>1717</v>
      </c>
      <c r="E94" s="896" t="s">
        <v>770</v>
      </c>
      <c r="F94" s="896" t="s">
        <v>2309</v>
      </c>
      <c r="G94" s="896" t="s">
        <v>2282</v>
      </c>
      <c r="H94" s="1238">
        <v>1321267.68</v>
      </c>
      <c r="I94" s="1238"/>
      <c r="J94" s="1238" t="s">
        <v>2300</v>
      </c>
      <c r="K94" s="896" t="s">
        <v>1119</v>
      </c>
      <c r="L94" s="896" t="s">
        <v>2305</v>
      </c>
      <c r="M94" s="896">
        <v>1</v>
      </c>
      <c r="N94" s="1238">
        <v>1120699.24</v>
      </c>
      <c r="O94" s="1357"/>
      <c r="P94" s="1357"/>
      <c r="Q94" s="729" t="s">
        <v>2300</v>
      </c>
      <c r="R94" s="729" t="s">
        <v>1119</v>
      </c>
      <c r="S94" s="729" t="s">
        <v>1135</v>
      </c>
      <c r="T94" s="87"/>
      <c r="U94" s="87">
        <v>1</v>
      </c>
      <c r="V94" s="454">
        <v>88960.66</v>
      </c>
      <c r="W94" s="643"/>
      <c r="X94" s="1385">
        <v>14</v>
      </c>
      <c r="Y94" s="1387">
        <v>929438.48</v>
      </c>
    </row>
    <row r="95" spans="1:25" ht="33">
      <c r="A95" s="1239"/>
      <c r="B95" s="897"/>
      <c r="C95" s="1239"/>
      <c r="D95" s="897"/>
      <c r="E95" s="897"/>
      <c r="F95" s="897"/>
      <c r="G95" s="897"/>
      <c r="H95" s="1239"/>
      <c r="I95" s="1239"/>
      <c r="J95" s="1239"/>
      <c r="K95" s="897"/>
      <c r="L95" s="897"/>
      <c r="M95" s="897"/>
      <c r="N95" s="1239"/>
      <c r="O95" s="1358"/>
      <c r="P95" s="1358"/>
      <c r="Q95" s="729" t="s">
        <v>2301</v>
      </c>
      <c r="R95" s="729" t="s">
        <v>1117</v>
      </c>
      <c r="S95" s="729" t="s">
        <v>1125</v>
      </c>
      <c r="T95" s="87" t="s">
        <v>2306</v>
      </c>
      <c r="U95" s="87">
        <v>1</v>
      </c>
      <c r="V95" s="454">
        <v>11918.92</v>
      </c>
      <c r="W95" s="642"/>
      <c r="X95" s="1401"/>
      <c r="Y95" s="1402"/>
    </row>
    <row r="96" spans="1:25" ht="49.5">
      <c r="A96" s="1239"/>
      <c r="B96" s="897"/>
      <c r="C96" s="1239"/>
      <c r="D96" s="897"/>
      <c r="E96" s="897"/>
      <c r="F96" s="897"/>
      <c r="G96" s="897"/>
      <c r="H96" s="1239"/>
      <c r="I96" s="1239"/>
      <c r="J96" s="1239"/>
      <c r="K96" s="897"/>
      <c r="L96" s="897"/>
      <c r="M96" s="897"/>
      <c r="N96" s="1239"/>
      <c r="O96" s="1358"/>
      <c r="P96" s="1358"/>
      <c r="Q96" s="729" t="s">
        <v>2302</v>
      </c>
      <c r="R96" s="729" t="s">
        <v>1117</v>
      </c>
      <c r="S96" s="729" t="s">
        <v>1125</v>
      </c>
      <c r="T96" s="87" t="s">
        <v>2307</v>
      </c>
      <c r="U96" s="87">
        <v>1</v>
      </c>
      <c r="V96" s="454">
        <v>11918.92</v>
      </c>
      <c r="W96" s="642"/>
      <c r="X96" s="1401"/>
      <c r="Y96" s="1402"/>
    </row>
    <row r="97" spans="1:25" ht="33">
      <c r="A97" s="1239"/>
      <c r="B97" s="897"/>
      <c r="C97" s="1239"/>
      <c r="D97" s="897"/>
      <c r="E97" s="897"/>
      <c r="F97" s="897"/>
      <c r="G97" s="897"/>
      <c r="H97" s="1239"/>
      <c r="I97" s="1239"/>
      <c r="J97" s="1239"/>
      <c r="K97" s="897"/>
      <c r="L97" s="897"/>
      <c r="M97" s="897"/>
      <c r="N97" s="1239"/>
      <c r="O97" s="1358"/>
      <c r="P97" s="1358"/>
      <c r="Q97" s="729" t="s">
        <v>2303</v>
      </c>
      <c r="R97" s="729" t="s">
        <v>1117</v>
      </c>
      <c r="S97" s="729" t="s">
        <v>1120</v>
      </c>
      <c r="T97" s="87" t="s">
        <v>2308</v>
      </c>
      <c r="U97" s="87">
        <v>1</v>
      </c>
      <c r="V97" s="454">
        <v>11965.2</v>
      </c>
      <c r="W97" s="642"/>
      <c r="X97" s="1401"/>
      <c r="Y97" s="1402"/>
    </row>
    <row r="98" spans="1:25" ht="33">
      <c r="A98" s="1239"/>
      <c r="B98" s="897"/>
      <c r="C98" s="1239"/>
      <c r="D98" s="897"/>
      <c r="E98" s="897"/>
      <c r="F98" s="897"/>
      <c r="G98" s="897"/>
      <c r="H98" s="1239"/>
      <c r="I98" s="1239"/>
      <c r="J98" s="1239"/>
      <c r="K98" s="897"/>
      <c r="L98" s="897"/>
      <c r="M98" s="897"/>
      <c r="N98" s="1239"/>
      <c r="O98" s="1358"/>
      <c r="P98" s="1358"/>
      <c r="Q98" s="729" t="s">
        <v>2304</v>
      </c>
      <c r="R98" s="729" t="s">
        <v>1119</v>
      </c>
      <c r="S98" s="729" t="s">
        <v>1125</v>
      </c>
      <c r="T98" s="87"/>
      <c r="U98" s="87">
        <v>1</v>
      </c>
      <c r="V98" s="454">
        <v>24469.64</v>
      </c>
      <c r="W98" s="642"/>
      <c r="X98" s="1401"/>
      <c r="Y98" s="1402"/>
    </row>
    <row r="99" spans="1:25" ht="49.5">
      <c r="A99" s="1239"/>
      <c r="B99" s="897"/>
      <c r="C99" s="1239"/>
      <c r="D99" s="897"/>
      <c r="E99" s="897"/>
      <c r="F99" s="897"/>
      <c r="G99" s="897"/>
      <c r="H99" s="1239"/>
      <c r="I99" s="1239"/>
      <c r="J99" s="1239"/>
      <c r="K99" s="897"/>
      <c r="L99" s="897"/>
      <c r="M99" s="897"/>
      <c r="N99" s="1239"/>
      <c r="O99" s="1358"/>
      <c r="P99" s="1358"/>
      <c r="Q99" s="729" t="s">
        <v>1722</v>
      </c>
      <c r="R99" s="729" t="s">
        <v>1119</v>
      </c>
      <c r="S99" s="729" t="s">
        <v>1123</v>
      </c>
      <c r="T99" s="87"/>
      <c r="U99" s="87">
        <v>1</v>
      </c>
      <c r="V99" s="454">
        <v>8455.71</v>
      </c>
      <c r="W99" s="642"/>
      <c r="X99" s="1401"/>
      <c r="Y99" s="1402"/>
    </row>
    <row r="100" spans="1:25" ht="33">
      <c r="A100" s="1240"/>
      <c r="B100" s="898"/>
      <c r="C100" s="1240"/>
      <c r="D100" s="898"/>
      <c r="E100" s="898"/>
      <c r="F100" s="898"/>
      <c r="G100" s="898"/>
      <c r="H100" s="1240"/>
      <c r="I100" s="1240"/>
      <c r="J100" s="1240"/>
      <c r="K100" s="898"/>
      <c r="L100" s="898"/>
      <c r="M100" s="898"/>
      <c r="N100" s="1240"/>
      <c r="O100" s="1359"/>
      <c r="P100" s="1359"/>
      <c r="Q100" s="729" t="s">
        <v>1557</v>
      </c>
      <c r="R100" s="729" t="s">
        <v>1119</v>
      </c>
      <c r="S100" s="729" t="s">
        <v>1130</v>
      </c>
      <c r="T100" s="87"/>
      <c r="U100" s="87">
        <v>1</v>
      </c>
      <c r="V100" s="454">
        <v>14075.75</v>
      </c>
      <c r="W100" s="644"/>
      <c r="X100" s="1386"/>
      <c r="Y100" s="1388"/>
    </row>
    <row r="101" spans="1:25" ht="66">
      <c r="A101" s="1413" t="s">
        <v>1427</v>
      </c>
      <c r="B101" s="1378">
        <v>329</v>
      </c>
      <c r="C101" s="1413" t="s">
        <v>1449</v>
      </c>
      <c r="D101" s="1378" t="s">
        <v>1718</v>
      </c>
      <c r="E101" s="1378" t="s">
        <v>1733</v>
      </c>
      <c r="F101" s="1368"/>
      <c r="G101" s="1368"/>
      <c r="H101" s="1381">
        <v>322852.84</v>
      </c>
      <c r="I101" s="595"/>
      <c r="J101" s="1413" t="s">
        <v>1465</v>
      </c>
      <c r="K101" s="1378" t="s">
        <v>1119</v>
      </c>
      <c r="L101" s="1368"/>
      <c r="M101" s="1368"/>
      <c r="N101" s="1426"/>
      <c r="O101" s="597"/>
      <c r="P101" s="597"/>
      <c r="Q101" s="220" t="s">
        <v>1465</v>
      </c>
      <c r="R101" s="220" t="s">
        <v>1119</v>
      </c>
      <c r="S101" s="220" t="s">
        <v>1130</v>
      </c>
      <c r="T101" s="222"/>
      <c r="U101" s="222"/>
      <c r="V101" s="452"/>
      <c r="W101" s="639"/>
      <c r="X101" s="1385"/>
      <c r="Y101" s="1387"/>
    </row>
    <row r="102" spans="1:25" ht="82.5">
      <c r="A102" s="1414"/>
      <c r="B102" s="1399"/>
      <c r="C102" s="1414"/>
      <c r="D102" s="1399"/>
      <c r="E102" s="1399"/>
      <c r="F102" s="1400"/>
      <c r="G102" s="1400"/>
      <c r="H102" s="1398"/>
      <c r="I102" s="599"/>
      <c r="J102" s="1414"/>
      <c r="K102" s="1399"/>
      <c r="L102" s="1400"/>
      <c r="M102" s="1400"/>
      <c r="N102" s="1427"/>
      <c r="O102" s="600"/>
      <c r="P102" s="600"/>
      <c r="Q102" s="220" t="s">
        <v>1596</v>
      </c>
      <c r="R102" s="220" t="s">
        <v>1117</v>
      </c>
      <c r="S102" s="220" t="s">
        <v>1120</v>
      </c>
      <c r="T102" s="222"/>
      <c r="U102" s="222"/>
      <c r="V102" s="452"/>
      <c r="W102" s="641"/>
      <c r="X102" s="1401"/>
      <c r="Y102" s="1402"/>
    </row>
    <row r="103" spans="1:25" ht="33">
      <c r="A103" s="1414"/>
      <c r="B103" s="1399"/>
      <c r="C103" s="1414"/>
      <c r="D103" s="1399"/>
      <c r="E103" s="1399"/>
      <c r="F103" s="1400"/>
      <c r="G103" s="1400"/>
      <c r="H103" s="1398"/>
      <c r="I103" s="599"/>
      <c r="J103" s="1414"/>
      <c r="K103" s="1399"/>
      <c r="L103" s="1400"/>
      <c r="M103" s="1400"/>
      <c r="N103" s="1427"/>
      <c r="O103" s="600"/>
      <c r="P103" s="600"/>
      <c r="Q103" s="220" t="s">
        <v>1597</v>
      </c>
      <c r="R103" s="220" t="s">
        <v>1117</v>
      </c>
      <c r="S103" s="220" t="s">
        <v>1120</v>
      </c>
      <c r="T103" s="222"/>
      <c r="U103" s="222"/>
      <c r="V103" s="452"/>
      <c r="W103" s="641"/>
      <c r="X103" s="1401"/>
      <c r="Y103" s="1402"/>
    </row>
    <row r="104" spans="1:25" ht="33">
      <c r="A104" s="1415"/>
      <c r="B104" s="1379"/>
      <c r="C104" s="1415"/>
      <c r="D104" s="1379"/>
      <c r="E104" s="1379"/>
      <c r="F104" s="1369"/>
      <c r="G104" s="1369"/>
      <c r="H104" s="1382"/>
      <c r="I104" s="596"/>
      <c r="J104" s="1415"/>
      <c r="K104" s="1379"/>
      <c r="L104" s="1369"/>
      <c r="M104" s="1369"/>
      <c r="N104" s="1428"/>
      <c r="O104" s="598"/>
      <c r="P104" s="598"/>
      <c r="Q104" s="220" t="s">
        <v>1566</v>
      </c>
      <c r="R104" s="220" t="s">
        <v>1119</v>
      </c>
      <c r="S104" s="220" t="s">
        <v>1130</v>
      </c>
      <c r="T104" s="222"/>
      <c r="U104" s="222"/>
      <c r="V104" s="452"/>
      <c r="W104" s="640"/>
      <c r="X104" s="1386"/>
      <c r="Y104" s="1388"/>
    </row>
    <row r="105" spans="1:25" ht="49.5">
      <c r="A105" s="1413" t="s">
        <v>1428</v>
      </c>
      <c r="B105" s="1378">
        <v>330</v>
      </c>
      <c r="C105" s="1413" t="s">
        <v>1450</v>
      </c>
      <c r="D105" s="1383" t="s">
        <v>1719</v>
      </c>
      <c r="E105" s="1378" t="s">
        <v>1733</v>
      </c>
      <c r="F105" s="1368"/>
      <c r="G105" s="1368"/>
      <c r="H105" s="1381">
        <v>329528</v>
      </c>
      <c r="I105" s="595"/>
      <c r="J105" s="1413" t="s">
        <v>1466</v>
      </c>
      <c r="K105" s="1378" t="s">
        <v>1119</v>
      </c>
      <c r="L105" s="1368"/>
      <c r="M105" s="1368"/>
      <c r="N105" s="1426"/>
      <c r="O105" s="597"/>
      <c r="P105" s="597"/>
      <c r="Q105" s="220" t="s">
        <v>1466</v>
      </c>
      <c r="R105" s="220" t="s">
        <v>1119</v>
      </c>
      <c r="S105" s="220" t="s">
        <v>1126</v>
      </c>
      <c r="T105" s="222"/>
      <c r="U105" s="222"/>
      <c r="V105" s="452"/>
      <c r="W105" s="639"/>
      <c r="X105" s="1385"/>
      <c r="Y105" s="1387"/>
    </row>
    <row r="106" spans="1:25" ht="49.5">
      <c r="A106" s="1415"/>
      <c r="B106" s="1379"/>
      <c r="C106" s="1415"/>
      <c r="D106" s="1384"/>
      <c r="E106" s="1379"/>
      <c r="F106" s="1369"/>
      <c r="G106" s="1369"/>
      <c r="H106" s="1382"/>
      <c r="I106" s="596"/>
      <c r="J106" s="1415"/>
      <c r="K106" s="1379"/>
      <c r="L106" s="1369"/>
      <c r="M106" s="1369"/>
      <c r="N106" s="1428"/>
      <c r="O106" s="598"/>
      <c r="P106" s="598"/>
      <c r="Q106" s="220" t="s">
        <v>1598</v>
      </c>
      <c r="R106" s="220" t="s">
        <v>1117</v>
      </c>
      <c r="S106" s="220" t="s">
        <v>1125</v>
      </c>
      <c r="T106" s="222"/>
      <c r="U106" s="222"/>
      <c r="V106" s="452"/>
      <c r="W106" s="640"/>
      <c r="X106" s="1386"/>
      <c r="Y106" s="1388"/>
    </row>
    <row r="107" spans="1:25" ht="148.5">
      <c r="A107" s="1230" t="s">
        <v>1429</v>
      </c>
      <c r="B107" s="1235">
        <v>594</v>
      </c>
      <c r="C107" s="1230" t="s">
        <v>1451</v>
      </c>
      <c r="D107" s="1235" t="s">
        <v>1720</v>
      </c>
      <c r="E107" s="1235" t="s">
        <v>1167</v>
      </c>
      <c r="F107" s="1235" t="s">
        <v>2276</v>
      </c>
      <c r="G107" s="1235" t="s">
        <v>2277</v>
      </c>
      <c r="H107" s="1230">
        <v>954757.66</v>
      </c>
      <c r="I107" s="847"/>
      <c r="J107" s="1230" t="s">
        <v>1467</v>
      </c>
      <c r="K107" s="1235" t="s">
        <v>1117</v>
      </c>
      <c r="L107" s="1235" t="s">
        <v>2275</v>
      </c>
      <c r="M107" s="1235">
        <v>1</v>
      </c>
      <c r="N107" s="1230">
        <v>809825.45</v>
      </c>
      <c r="O107" s="820"/>
      <c r="P107" s="820"/>
      <c r="Q107" s="851" t="s">
        <v>1467</v>
      </c>
      <c r="R107" s="851" t="s">
        <v>1117</v>
      </c>
      <c r="S107" s="851" t="s">
        <v>1194</v>
      </c>
      <c r="T107" s="738"/>
      <c r="U107" s="851">
        <v>1</v>
      </c>
      <c r="V107" s="851">
        <v>91676.7</v>
      </c>
      <c r="W107" s="805"/>
      <c r="X107" s="1385">
        <v>6</v>
      </c>
      <c r="Y107" s="1387">
        <v>412264.69</v>
      </c>
    </row>
    <row r="108" spans="1:25" ht="33">
      <c r="A108" s="1231"/>
      <c r="B108" s="1236"/>
      <c r="C108" s="1231"/>
      <c r="D108" s="1236"/>
      <c r="E108" s="1236"/>
      <c r="F108" s="1236"/>
      <c r="G108" s="1236"/>
      <c r="H108" s="1231"/>
      <c r="I108" s="848"/>
      <c r="J108" s="1231"/>
      <c r="K108" s="1236"/>
      <c r="L108" s="1236"/>
      <c r="M108" s="1236"/>
      <c r="N108" s="1231"/>
      <c r="O108" s="846"/>
      <c r="P108" s="846"/>
      <c r="Q108" s="851" t="s">
        <v>1599</v>
      </c>
      <c r="R108" s="851" t="s">
        <v>1117</v>
      </c>
      <c r="S108" s="851" t="s">
        <v>1122</v>
      </c>
      <c r="T108" s="738"/>
      <c r="U108" s="851">
        <v>0</v>
      </c>
      <c r="V108" s="739"/>
      <c r="W108" s="737"/>
      <c r="X108" s="1401"/>
      <c r="Y108" s="1402"/>
    </row>
    <row r="109" spans="1:25" ht="49.5">
      <c r="A109" s="1231"/>
      <c r="B109" s="1236"/>
      <c r="C109" s="1231"/>
      <c r="D109" s="1236"/>
      <c r="E109" s="1236"/>
      <c r="F109" s="1236"/>
      <c r="G109" s="1236"/>
      <c r="H109" s="1231"/>
      <c r="I109" s="848"/>
      <c r="J109" s="1231"/>
      <c r="K109" s="1236"/>
      <c r="L109" s="1236"/>
      <c r="M109" s="1236"/>
      <c r="N109" s="1231"/>
      <c r="O109" s="846"/>
      <c r="P109" s="846"/>
      <c r="Q109" s="851" t="s">
        <v>1600</v>
      </c>
      <c r="R109" s="851" t="s">
        <v>1119</v>
      </c>
      <c r="S109" s="851" t="s">
        <v>1123</v>
      </c>
      <c r="T109" s="738"/>
      <c r="U109" s="738"/>
      <c r="V109" s="739"/>
      <c r="W109" s="737"/>
      <c r="X109" s="1401"/>
      <c r="Y109" s="1402"/>
    </row>
    <row r="110" spans="1:25" ht="66">
      <c r="A110" s="1232"/>
      <c r="B110" s="1237"/>
      <c r="C110" s="1232"/>
      <c r="D110" s="1237"/>
      <c r="E110" s="1237"/>
      <c r="F110" s="1237"/>
      <c r="G110" s="1237"/>
      <c r="H110" s="1232"/>
      <c r="I110" s="849"/>
      <c r="J110" s="1232"/>
      <c r="K110" s="1237"/>
      <c r="L110" s="1237"/>
      <c r="M110" s="1237"/>
      <c r="N110" s="1232"/>
      <c r="O110" s="821"/>
      <c r="P110" s="821"/>
      <c r="Q110" s="851" t="s">
        <v>1601</v>
      </c>
      <c r="R110" s="851" t="s">
        <v>1119</v>
      </c>
      <c r="S110" s="851" t="s">
        <v>1123</v>
      </c>
      <c r="T110" s="738"/>
      <c r="U110" s="738"/>
      <c r="V110" s="739"/>
      <c r="W110" s="740"/>
      <c r="X110" s="1386"/>
      <c r="Y110" s="1388"/>
    </row>
    <row r="111" spans="1:25" ht="30">
      <c r="A111" s="1370" t="s">
        <v>1430</v>
      </c>
      <c r="B111" s="1370">
        <v>356</v>
      </c>
      <c r="C111" s="1374" t="s">
        <v>1452</v>
      </c>
      <c r="D111" s="1420" t="s">
        <v>1721</v>
      </c>
      <c r="E111" s="1370" t="s">
        <v>1286</v>
      </c>
      <c r="F111" s="1372"/>
      <c r="G111" s="1372"/>
      <c r="H111" s="1374">
        <v>5377933.65</v>
      </c>
      <c r="I111" s="708"/>
      <c r="J111" s="1374" t="s">
        <v>1468</v>
      </c>
      <c r="K111" s="1370" t="s">
        <v>1117</v>
      </c>
      <c r="L111" s="1372"/>
      <c r="M111" s="1372"/>
      <c r="N111" s="1468"/>
      <c r="O111" s="709"/>
      <c r="P111" s="709"/>
      <c r="Q111" s="710" t="s">
        <v>1468</v>
      </c>
      <c r="R111" s="710" t="s">
        <v>1117</v>
      </c>
      <c r="S111" s="710" t="s">
        <v>1138</v>
      </c>
      <c r="T111" s="711"/>
      <c r="U111" s="711"/>
      <c r="V111" s="712"/>
      <c r="W111" s="713"/>
      <c r="X111" s="1385"/>
      <c r="Y111" s="1387"/>
    </row>
    <row r="112" spans="1:25" ht="30">
      <c r="A112" s="1418"/>
      <c r="B112" s="1418"/>
      <c r="C112" s="1419"/>
      <c r="D112" s="1421"/>
      <c r="E112" s="1418"/>
      <c r="F112" s="1417"/>
      <c r="G112" s="1417"/>
      <c r="H112" s="1419"/>
      <c r="I112" s="714"/>
      <c r="J112" s="1419"/>
      <c r="K112" s="1418"/>
      <c r="L112" s="1417"/>
      <c r="M112" s="1417"/>
      <c r="N112" s="1470"/>
      <c r="O112" s="715"/>
      <c r="P112" s="715"/>
      <c r="Q112" s="710" t="s">
        <v>1602</v>
      </c>
      <c r="R112" s="710" t="s">
        <v>1117</v>
      </c>
      <c r="S112" s="710" t="s">
        <v>1138</v>
      </c>
      <c r="T112" s="711"/>
      <c r="U112" s="711"/>
      <c r="V112" s="712"/>
      <c r="W112" s="716"/>
      <c r="X112" s="1401"/>
      <c r="Y112" s="1402"/>
    </row>
    <row r="113" spans="1:25" ht="30">
      <c r="A113" s="1371"/>
      <c r="B113" s="1371"/>
      <c r="C113" s="1375"/>
      <c r="D113" s="1422"/>
      <c r="E113" s="1371"/>
      <c r="F113" s="1373"/>
      <c r="G113" s="1373"/>
      <c r="H113" s="1375"/>
      <c r="I113" s="717"/>
      <c r="J113" s="1375"/>
      <c r="K113" s="1371"/>
      <c r="L113" s="1373"/>
      <c r="M113" s="1373"/>
      <c r="N113" s="1469"/>
      <c r="O113" s="718"/>
      <c r="P113" s="718"/>
      <c r="Q113" s="710" t="s">
        <v>1603</v>
      </c>
      <c r="R113" s="710" t="s">
        <v>1119</v>
      </c>
      <c r="S113" s="710" t="s">
        <v>1127</v>
      </c>
      <c r="T113" s="711"/>
      <c r="U113" s="711"/>
      <c r="V113" s="712"/>
      <c r="W113" s="719"/>
      <c r="X113" s="1386"/>
      <c r="Y113" s="1388"/>
    </row>
    <row r="114" spans="1:25" ht="132">
      <c r="A114" s="1230" t="s">
        <v>1431</v>
      </c>
      <c r="B114" s="1235">
        <v>593</v>
      </c>
      <c r="C114" s="1230" t="s">
        <v>1453</v>
      </c>
      <c r="D114" s="1235" t="s">
        <v>1734</v>
      </c>
      <c r="E114" s="1235" t="s">
        <v>1167</v>
      </c>
      <c r="F114" s="1235" t="s">
        <v>2262</v>
      </c>
      <c r="G114" s="1235" t="s">
        <v>2263</v>
      </c>
      <c r="H114" s="1230">
        <v>505708.9</v>
      </c>
      <c r="I114" s="847"/>
      <c r="J114" s="1230" t="s">
        <v>1469</v>
      </c>
      <c r="K114" s="1235" t="s">
        <v>1117</v>
      </c>
      <c r="L114" s="1235" t="s">
        <v>2264</v>
      </c>
      <c r="M114" s="1235">
        <v>1</v>
      </c>
      <c r="N114" s="1230">
        <v>428942.29</v>
      </c>
      <c r="O114" s="820"/>
      <c r="P114" s="820"/>
      <c r="Q114" s="851" t="s">
        <v>1469</v>
      </c>
      <c r="R114" s="851" t="s">
        <v>1117</v>
      </c>
      <c r="S114" s="851" t="s">
        <v>1121</v>
      </c>
      <c r="T114" s="851" t="s">
        <v>2265</v>
      </c>
      <c r="U114" s="851">
        <v>1</v>
      </c>
      <c r="V114" s="850">
        <v>58164.04</v>
      </c>
      <c r="W114" s="805"/>
      <c r="X114" s="1385">
        <v>8</v>
      </c>
      <c r="Y114" s="1387">
        <v>255823.59</v>
      </c>
    </row>
    <row r="115" spans="1:25" ht="49.5">
      <c r="A115" s="1231"/>
      <c r="B115" s="1236"/>
      <c r="C115" s="1231"/>
      <c r="D115" s="1236"/>
      <c r="E115" s="1236"/>
      <c r="F115" s="1236"/>
      <c r="G115" s="1236"/>
      <c r="H115" s="1231"/>
      <c r="I115" s="848"/>
      <c r="J115" s="1231"/>
      <c r="K115" s="1236"/>
      <c r="L115" s="1236"/>
      <c r="M115" s="1236"/>
      <c r="N115" s="1231"/>
      <c r="O115" s="846"/>
      <c r="P115" s="846"/>
      <c r="Q115" s="851" t="s">
        <v>1604</v>
      </c>
      <c r="R115" s="851" t="s">
        <v>1119</v>
      </c>
      <c r="S115" s="851" t="s">
        <v>1127</v>
      </c>
      <c r="T115" s="738"/>
      <c r="U115" s="738"/>
      <c r="V115" s="739"/>
      <c r="W115" s="737"/>
      <c r="X115" s="1401"/>
      <c r="Y115" s="1402"/>
    </row>
    <row r="116" spans="1:25" ht="49.5">
      <c r="A116" s="1232"/>
      <c r="B116" s="1237"/>
      <c r="C116" s="1232"/>
      <c r="D116" s="1237"/>
      <c r="E116" s="1237"/>
      <c r="F116" s="1237"/>
      <c r="G116" s="1237"/>
      <c r="H116" s="1232"/>
      <c r="I116" s="849"/>
      <c r="J116" s="1232"/>
      <c r="K116" s="1237"/>
      <c r="L116" s="1237"/>
      <c r="M116" s="1237"/>
      <c r="N116" s="1232"/>
      <c r="O116" s="821"/>
      <c r="P116" s="821"/>
      <c r="Q116" s="851" t="s">
        <v>1687</v>
      </c>
      <c r="R116" s="808" t="s">
        <v>1119</v>
      </c>
      <c r="S116" s="808" t="s">
        <v>1127</v>
      </c>
      <c r="T116" s="738"/>
      <c r="U116" s="738"/>
      <c r="V116" s="739"/>
      <c r="W116" s="740"/>
      <c r="X116" s="1386"/>
      <c r="Y116" s="1388"/>
    </row>
    <row r="117" spans="1:25" ht="33">
      <c r="A117" s="1423" t="s">
        <v>1432</v>
      </c>
      <c r="B117" s="1378">
        <v>357</v>
      </c>
      <c r="C117" s="1413" t="s">
        <v>1454</v>
      </c>
      <c r="D117" s="1383" t="s">
        <v>1735</v>
      </c>
      <c r="E117" s="1378" t="s">
        <v>1733</v>
      </c>
      <c r="F117" s="1368"/>
      <c r="G117" s="1368"/>
      <c r="H117" s="1381">
        <v>834649.86</v>
      </c>
      <c r="I117" s="595"/>
      <c r="J117" s="1413" t="s">
        <v>1470</v>
      </c>
      <c r="K117" s="1378" t="s">
        <v>1117</v>
      </c>
      <c r="L117" s="1368"/>
      <c r="M117" s="1368"/>
      <c r="N117" s="1426"/>
      <c r="O117" s="597"/>
      <c r="P117" s="597"/>
      <c r="Q117" s="220" t="s">
        <v>1470</v>
      </c>
      <c r="R117" s="220" t="s">
        <v>1117</v>
      </c>
      <c r="S117" s="220" t="s">
        <v>1138</v>
      </c>
      <c r="T117" s="222"/>
      <c r="U117" s="222"/>
      <c r="V117" s="452"/>
      <c r="W117" s="639"/>
      <c r="X117" s="1385"/>
      <c r="Y117" s="1387"/>
    </row>
    <row r="118" spans="1:25" ht="33">
      <c r="A118" s="1424"/>
      <c r="B118" s="1379"/>
      <c r="C118" s="1415"/>
      <c r="D118" s="1384"/>
      <c r="E118" s="1379"/>
      <c r="F118" s="1369"/>
      <c r="G118" s="1369"/>
      <c r="H118" s="1382"/>
      <c r="I118" s="596"/>
      <c r="J118" s="1415"/>
      <c r="K118" s="1379"/>
      <c r="L118" s="1369"/>
      <c r="M118" s="1369"/>
      <c r="N118" s="1428"/>
      <c r="O118" s="598"/>
      <c r="P118" s="598"/>
      <c r="Q118" s="220" t="s">
        <v>1605</v>
      </c>
      <c r="R118" s="220" t="s">
        <v>1119</v>
      </c>
      <c r="S118" s="220" t="s">
        <v>1127</v>
      </c>
      <c r="T118" s="222"/>
      <c r="U118" s="222"/>
      <c r="V118" s="452"/>
      <c r="W118" s="640"/>
      <c r="X118" s="1386"/>
      <c r="Y118" s="1388"/>
    </row>
    <row r="119" spans="1:25" ht="33">
      <c r="A119" s="1423" t="s">
        <v>1433</v>
      </c>
      <c r="B119" s="1378">
        <v>354</v>
      </c>
      <c r="C119" s="1413" t="s">
        <v>1455</v>
      </c>
      <c r="D119" s="1368" t="s">
        <v>1736</v>
      </c>
      <c r="E119" s="1378" t="s">
        <v>1733</v>
      </c>
      <c r="F119" s="1368"/>
      <c r="G119" s="1368"/>
      <c r="H119" s="1381">
        <v>602098.5</v>
      </c>
      <c r="I119" s="595"/>
      <c r="J119" s="1413" t="s">
        <v>1471</v>
      </c>
      <c r="K119" s="1378" t="s">
        <v>1117</v>
      </c>
      <c r="L119" s="1368"/>
      <c r="M119" s="1368"/>
      <c r="N119" s="1426"/>
      <c r="O119" s="597"/>
      <c r="P119" s="597"/>
      <c r="Q119" s="220" t="s">
        <v>1471</v>
      </c>
      <c r="R119" s="220" t="s">
        <v>1117</v>
      </c>
      <c r="S119" s="220" t="s">
        <v>1138</v>
      </c>
      <c r="T119" s="222"/>
      <c r="U119" s="222"/>
      <c r="V119" s="452"/>
      <c r="W119" s="639"/>
      <c r="X119" s="1385"/>
      <c r="Y119" s="1387"/>
    </row>
    <row r="120" spans="1:25" ht="33">
      <c r="A120" s="1425"/>
      <c r="B120" s="1399"/>
      <c r="C120" s="1414"/>
      <c r="D120" s="1400"/>
      <c r="E120" s="1399"/>
      <c r="F120" s="1400"/>
      <c r="G120" s="1400"/>
      <c r="H120" s="1398"/>
      <c r="I120" s="599"/>
      <c r="J120" s="1414"/>
      <c r="K120" s="1399"/>
      <c r="L120" s="1400"/>
      <c r="M120" s="1400"/>
      <c r="N120" s="1427"/>
      <c r="O120" s="600"/>
      <c r="P120" s="600"/>
      <c r="Q120" s="220" t="s">
        <v>1602</v>
      </c>
      <c r="R120" s="220" t="s">
        <v>1117</v>
      </c>
      <c r="S120" s="220" t="s">
        <v>1138</v>
      </c>
      <c r="T120" s="222"/>
      <c r="U120" s="222"/>
      <c r="V120" s="452"/>
      <c r="W120" s="641"/>
      <c r="X120" s="1401"/>
      <c r="Y120" s="1402"/>
    </row>
    <row r="121" spans="1:25" ht="49.5">
      <c r="A121" s="1425"/>
      <c r="B121" s="1399"/>
      <c r="C121" s="1414"/>
      <c r="D121" s="1400"/>
      <c r="E121" s="1399"/>
      <c r="F121" s="1400"/>
      <c r="G121" s="1400"/>
      <c r="H121" s="1398"/>
      <c r="I121" s="599"/>
      <c r="J121" s="1414"/>
      <c r="K121" s="1399"/>
      <c r="L121" s="1400"/>
      <c r="M121" s="1400"/>
      <c r="N121" s="1427"/>
      <c r="O121" s="600"/>
      <c r="P121" s="600"/>
      <c r="Q121" s="220" t="s">
        <v>1606</v>
      </c>
      <c r="R121" s="220" t="s">
        <v>1117</v>
      </c>
      <c r="S121" s="220" t="s">
        <v>1138</v>
      </c>
      <c r="T121" s="222"/>
      <c r="U121" s="222"/>
      <c r="V121" s="452"/>
      <c r="W121" s="641"/>
      <c r="X121" s="1401"/>
      <c r="Y121" s="1402"/>
    </row>
    <row r="122" spans="1:25" ht="33">
      <c r="A122" s="1424"/>
      <c r="B122" s="1379"/>
      <c r="C122" s="1415"/>
      <c r="D122" s="1369"/>
      <c r="E122" s="1379"/>
      <c r="F122" s="1369"/>
      <c r="G122" s="1369"/>
      <c r="H122" s="1382"/>
      <c r="I122" s="596"/>
      <c r="J122" s="1415"/>
      <c r="K122" s="1379"/>
      <c r="L122" s="1369"/>
      <c r="M122" s="1369"/>
      <c r="N122" s="1428"/>
      <c r="O122" s="598"/>
      <c r="P122" s="598"/>
      <c r="Q122" s="220" t="s">
        <v>1607</v>
      </c>
      <c r="R122" s="220" t="s">
        <v>1117</v>
      </c>
      <c r="S122" s="220" t="s">
        <v>1127</v>
      </c>
      <c r="T122" s="222"/>
      <c r="U122" s="222"/>
      <c r="V122" s="452"/>
      <c r="W122" s="640"/>
      <c r="X122" s="1386"/>
      <c r="Y122" s="1388"/>
    </row>
    <row r="123" spans="1:25" ht="33">
      <c r="A123" s="1423" t="s">
        <v>1434</v>
      </c>
      <c r="B123" s="1378">
        <v>355</v>
      </c>
      <c r="C123" s="1413" t="s">
        <v>1456</v>
      </c>
      <c r="D123" s="1383" t="s">
        <v>1737</v>
      </c>
      <c r="E123" s="1378" t="s">
        <v>1733</v>
      </c>
      <c r="F123" s="1368"/>
      <c r="G123" s="1368"/>
      <c r="H123" s="1381">
        <v>710099</v>
      </c>
      <c r="I123" s="595"/>
      <c r="J123" s="1413" t="s">
        <v>1472</v>
      </c>
      <c r="K123" s="1378" t="s">
        <v>1117</v>
      </c>
      <c r="L123" s="1368"/>
      <c r="M123" s="1368"/>
      <c r="N123" s="1426"/>
      <c r="O123" s="597"/>
      <c r="P123" s="597"/>
      <c r="Q123" s="220" t="s">
        <v>1472</v>
      </c>
      <c r="R123" s="220" t="s">
        <v>1117</v>
      </c>
      <c r="S123" s="220" t="s">
        <v>1138</v>
      </c>
      <c r="T123" s="222"/>
      <c r="U123" s="222"/>
      <c r="V123" s="452"/>
      <c r="W123" s="639"/>
      <c r="X123" s="1385"/>
      <c r="Y123" s="1387"/>
    </row>
    <row r="124" spans="1:25" ht="33">
      <c r="A124" s="1425"/>
      <c r="B124" s="1399"/>
      <c r="C124" s="1414"/>
      <c r="D124" s="1416"/>
      <c r="E124" s="1399"/>
      <c r="F124" s="1400"/>
      <c r="G124" s="1400"/>
      <c r="H124" s="1398"/>
      <c r="I124" s="599"/>
      <c r="J124" s="1414"/>
      <c r="K124" s="1399"/>
      <c r="L124" s="1400"/>
      <c r="M124" s="1400"/>
      <c r="N124" s="1427"/>
      <c r="O124" s="600"/>
      <c r="P124" s="600"/>
      <c r="Q124" s="220" t="s">
        <v>1602</v>
      </c>
      <c r="R124" s="220" t="s">
        <v>1117</v>
      </c>
      <c r="S124" s="220" t="s">
        <v>1138</v>
      </c>
      <c r="T124" s="222"/>
      <c r="U124" s="222"/>
      <c r="V124" s="452"/>
      <c r="W124" s="641"/>
      <c r="X124" s="1401"/>
      <c r="Y124" s="1402"/>
    </row>
    <row r="125" spans="1:25" ht="33">
      <c r="A125" s="1424"/>
      <c r="B125" s="1379"/>
      <c r="C125" s="1415"/>
      <c r="D125" s="1384"/>
      <c r="E125" s="1379"/>
      <c r="F125" s="1369"/>
      <c r="G125" s="1369"/>
      <c r="H125" s="1382"/>
      <c r="I125" s="596"/>
      <c r="J125" s="1415"/>
      <c r="K125" s="1379"/>
      <c r="L125" s="1369"/>
      <c r="M125" s="1369"/>
      <c r="N125" s="1428"/>
      <c r="O125" s="598"/>
      <c r="P125" s="598"/>
      <c r="Q125" s="220" t="s">
        <v>1608</v>
      </c>
      <c r="R125" s="220" t="s">
        <v>1119</v>
      </c>
      <c r="S125" s="220" t="s">
        <v>1127</v>
      </c>
      <c r="T125" s="222"/>
      <c r="U125" s="222"/>
      <c r="V125" s="452"/>
      <c r="W125" s="640"/>
      <c r="X125" s="1386"/>
      <c r="Y125" s="1388"/>
    </row>
    <row r="126" spans="1:25" ht="33">
      <c r="A126" s="1423" t="s">
        <v>1435</v>
      </c>
      <c r="B126" s="1378">
        <v>353</v>
      </c>
      <c r="C126" s="1413" t="s">
        <v>1457</v>
      </c>
      <c r="D126" s="1383" t="s">
        <v>1738</v>
      </c>
      <c r="E126" s="1378" t="s">
        <v>1733</v>
      </c>
      <c r="F126" s="1368"/>
      <c r="G126" s="1368"/>
      <c r="H126" s="1381">
        <v>543447</v>
      </c>
      <c r="I126" s="595"/>
      <c r="J126" s="1413" t="s">
        <v>1473</v>
      </c>
      <c r="K126" s="1378" t="s">
        <v>1117</v>
      </c>
      <c r="L126" s="1368"/>
      <c r="M126" s="1368"/>
      <c r="N126" s="1426"/>
      <c r="O126" s="597"/>
      <c r="P126" s="597"/>
      <c r="Q126" s="220" t="s">
        <v>1473</v>
      </c>
      <c r="R126" s="220" t="s">
        <v>1117</v>
      </c>
      <c r="S126" s="220" t="s">
        <v>1138</v>
      </c>
      <c r="T126" s="222"/>
      <c r="U126" s="222"/>
      <c r="V126" s="452"/>
      <c r="W126" s="639"/>
      <c r="X126" s="1385"/>
      <c r="Y126" s="1387"/>
    </row>
    <row r="127" spans="1:25" ht="33">
      <c r="A127" s="1425"/>
      <c r="B127" s="1399"/>
      <c r="C127" s="1414"/>
      <c r="D127" s="1416"/>
      <c r="E127" s="1399"/>
      <c r="F127" s="1400"/>
      <c r="G127" s="1400"/>
      <c r="H127" s="1398"/>
      <c r="I127" s="599"/>
      <c r="J127" s="1414"/>
      <c r="K127" s="1399"/>
      <c r="L127" s="1400"/>
      <c r="M127" s="1400"/>
      <c r="N127" s="1427"/>
      <c r="O127" s="600"/>
      <c r="P127" s="600"/>
      <c r="Q127" s="220" t="s">
        <v>1609</v>
      </c>
      <c r="R127" s="220" t="s">
        <v>1117</v>
      </c>
      <c r="S127" s="220" t="s">
        <v>1138</v>
      </c>
      <c r="T127" s="222"/>
      <c r="U127" s="222"/>
      <c r="V127" s="452"/>
      <c r="W127" s="641"/>
      <c r="X127" s="1401"/>
      <c r="Y127" s="1402"/>
    </row>
    <row r="128" spans="1:25" ht="33">
      <c r="A128" s="1424"/>
      <c r="B128" s="1379"/>
      <c r="C128" s="1415"/>
      <c r="D128" s="1384"/>
      <c r="E128" s="1379"/>
      <c r="F128" s="1369"/>
      <c r="G128" s="1369"/>
      <c r="H128" s="1382"/>
      <c r="I128" s="596"/>
      <c r="J128" s="1415"/>
      <c r="K128" s="1379"/>
      <c r="L128" s="1369"/>
      <c r="M128" s="1369"/>
      <c r="N128" s="1428"/>
      <c r="O128" s="598"/>
      <c r="P128" s="598"/>
      <c r="Q128" s="220" t="s">
        <v>1572</v>
      </c>
      <c r="R128" s="220" t="s">
        <v>1119</v>
      </c>
      <c r="S128" s="220" t="s">
        <v>1127</v>
      </c>
      <c r="T128" s="222"/>
      <c r="U128" s="222"/>
      <c r="V128" s="452"/>
      <c r="W128" s="640"/>
      <c r="X128" s="1386"/>
      <c r="Y128" s="1388"/>
    </row>
    <row r="129" spans="1:25" ht="49.5">
      <c r="A129" s="1235" t="s">
        <v>1928</v>
      </c>
      <c r="B129" s="1235">
        <v>564</v>
      </c>
      <c r="C129" s="1230" t="s">
        <v>1475</v>
      </c>
      <c r="D129" s="1408" t="s">
        <v>1739</v>
      </c>
      <c r="E129" s="1235" t="s">
        <v>2298</v>
      </c>
      <c r="F129" s="1235" t="s">
        <v>2017</v>
      </c>
      <c r="G129" s="1235" t="s">
        <v>2018</v>
      </c>
      <c r="H129" s="1230">
        <v>1388860.94</v>
      </c>
      <c r="I129" s="847"/>
      <c r="J129" s="1230" t="s">
        <v>1834</v>
      </c>
      <c r="K129" s="1235" t="s">
        <v>1119</v>
      </c>
      <c r="L129" s="1235" t="s">
        <v>2020</v>
      </c>
      <c r="M129" s="1235">
        <v>1</v>
      </c>
      <c r="N129" s="1230">
        <v>1178031.85</v>
      </c>
      <c r="O129" s="847"/>
      <c r="P129" s="847"/>
      <c r="Q129" s="851" t="s">
        <v>1497</v>
      </c>
      <c r="R129" s="851" t="s">
        <v>1119</v>
      </c>
      <c r="S129" s="851" t="s">
        <v>1130</v>
      </c>
      <c r="T129" s="804" t="s">
        <v>2156</v>
      </c>
      <c r="U129" s="851">
        <v>1</v>
      </c>
      <c r="V129" s="739">
        <v>283066.29</v>
      </c>
      <c r="W129" s="805"/>
      <c r="X129" s="1385">
        <v>14</v>
      </c>
      <c r="Y129" s="1387">
        <v>1244936.9</v>
      </c>
    </row>
    <row r="130" spans="1:25" ht="33">
      <c r="A130" s="1236"/>
      <c r="B130" s="1236"/>
      <c r="C130" s="1231"/>
      <c r="D130" s="1429"/>
      <c r="E130" s="1236"/>
      <c r="F130" s="1236"/>
      <c r="G130" s="1236"/>
      <c r="H130" s="1231"/>
      <c r="I130" s="848"/>
      <c r="J130" s="1231"/>
      <c r="K130" s="1236"/>
      <c r="L130" s="1236"/>
      <c r="M130" s="1236"/>
      <c r="N130" s="1231"/>
      <c r="O130" s="848"/>
      <c r="P130" s="848"/>
      <c r="Q130" s="851" t="s">
        <v>1610</v>
      </c>
      <c r="R130" s="851" t="s">
        <v>1117</v>
      </c>
      <c r="S130" s="851" t="s">
        <v>1120</v>
      </c>
      <c r="T130" s="851" t="s">
        <v>2023</v>
      </c>
      <c r="U130" s="851">
        <v>1</v>
      </c>
      <c r="V130" s="734">
        <v>5616.58</v>
      </c>
      <c r="W130" s="736"/>
      <c r="X130" s="1401"/>
      <c r="Y130" s="1402"/>
    </row>
    <row r="131" spans="1:25" ht="49.5">
      <c r="A131" s="1236"/>
      <c r="B131" s="1236"/>
      <c r="C131" s="1231"/>
      <c r="D131" s="1429"/>
      <c r="E131" s="1236"/>
      <c r="F131" s="1236"/>
      <c r="G131" s="1236"/>
      <c r="H131" s="1231"/>
      <c r="I131" s="848"/>
      <c r="J131" s="1231"/>
      <c r="K131" s="1236"/>
      <c r="L131" s="1236"/>
      <c r="M131" s="1236"/>
      <c r="N131" s="1231"/>
      <c r="O131" s="848"/>
      <c r="P131" s="848"/>
      <c r="Q131" s="851" t="s">
        <v>1611</v>
      </c>
      <c r="R131" s="851" t="s">
        <v>1117</v>
      </c>
      <c r="S131" s="851" t="s">
        <v>1120</v>
      </c>
      <c r="T131" s="851" t="s">
        <v>1161</v>
      </c>
      <c r="U131" s="852">
        <v>0</v>
      </c>
      <c r="V131" s="734">
        <v>0</v>
      </c>
      <c r="W131" s="736"/>
      <c r="X131" s="1401"/>
      <c r="Y131" s="1402"/>
    </row>
    <row r="132" spans="1:25" ht="49.5">
      <c r="A132" s="1237"/>
      <c r="B132" s="1237"/>
      <c r="C132" s="1232"/>
      <c r="D132" s="1409"/>
      <c r="E132" s="1237"/>
      <c r="F132" s="1237"/>
      <c r="G132" s="1237"/>
      <c r="H132" s="1232"/>
      <c r="I132" s="849"/>
      <c r="J132" s="1232"/>
      <c r="K132" s="1237"/>
      <c r="L132" s="1237"/>
      <c r="M132" s="1237"/>
      <c r="N132" s="1232"/>
      <c r="O132" s="849"/>
      <c r="P132" s="849"/>
      <c r="Q132" s="851" t="s">
        <v>1612</v>
      </c>
      <c r="R132" s="851" t="s">
        <v>1119</v>
      </c>
      <c r="S132" s="851" t="s">
        <v>1130</v>
      </c>
      <c r="T132" s="851" t="s">
        <v>2095</v>
      </c>
      <c r="U132" s="851">
        <v>1</v>
      </c>
      <c r="V132" s="734">
        <v>5679.134692</v>
      </c>
      <c r="W132" s="806"/>
      <c r="X132" s="1386"/>
      <c r="Y132" s="1388"/>
    </row>
    <row r="133" spans="1:25" ht="66">
      <c r="A133" s="1235" t="s">
        <v>1929</v>
      </c>
      <c r="B133" s="1235">
        <v>890</v>
      </c>
      <c r="C133" s="1230" t="s">
        <v>1476</v>
      </c>
      <c r="D133" s="1408" t="s">
        <v>1740</v>
      </c>
      <c r="E133" s="1235" t="s">
        <v>1167</v>
      </c>
      <c r="F133" s="1235" t="s">
        <v>2092</v>
      </c>
      <c r="G133" s="1235" t="s">
        <v>2334</v>
      </c>
      <c r="H133" s="1230">
        <v>1498533.24</v>
      </c>
      <c r="I133" s="847"/>
      <c r="J133" s="1230" t="s">
        <v>1498</v>
      </c>
      <c r="K133" s="1235" t="s">
        <v>1117</v>
      </c>
      <c r="L133" s="1235" t="s">
        <v>2091</v>
      </c>
      <c r="M133" s="1235">
        <v>1</v>
      </c>
      <c r="N133" s="1230">
        <v>1271055.89</v>
      </c>
      <c r="O133" s="847"/>
      <c r="P133" s="847"/>
      <c r="Q133" s="851" t="s">
        <v>1498</v>
      </c>
      <c r="R133" s="851" t="s">
        <v>1117</v>
      </c>
      <c r="S133" s="851" t="s">
        <v>1121</v>
      </c>
      <c r="T133" s="851" t="s">
        <v>2093</v>
      </c>
      <c r="U133" s="851">
        <v>1</v>
      </c>
      <c r="V133" s="734">
        <v>153480.37</v>
      </c>
      <c r="W133" s="735"/>
      <c r="X133" s="1385">
        <v>5</v>
      </c>
      <c r="Y133" s="1387">
        <v>29630.79</v>
      </c>
    </row>
    <row r="134" spans="1:25" ht="33">
      <c r="A134" s="1237"/>
      <c r="B134" s="1237"/>
      <c r="C134" s="1232"/>
      <c r="D134" s="1409"/>
      <c r="E134" s="1237"/>
      <c r="F134" s="1237"/>
      <c r="G134" s="1237"/>
      <c r="H134" s="1232"/>
      <c r="I134" s="849"/>
      <c r="J134" s="1232"/>
      <c r="K134" s="1237"/>
      <c r="L134" s="1237"/>
      <c r="M134" s="1237"/>
      <c r="N134" s="1232"/>
      <c r="O134" s="849"/>
      <c r="P134" s="849"/>
      <c r="Q134" s="851" t="s">
        <v>1613</v>
      </c>
      <c r="R134" s="851" t="s">
        <v>1119</v>
      </c>
      <c r="S134" s="851" t="s">
        <v>1128</v>
      </c>
      <c r="T134" s="851" t="s">
        <v>2189</v>
      </c>
      <c r="U134" s="851">
        <v>1</v>
      </c>
      <c r="V134" s="739">
        <v>80831.16</v>
      </c>
      <c r="W134" s="740"/>
      <c r="X134" s="1386"/>
      <c r="Y134" s="1388"/>
    </row>
    <row r="135" spans="1:25" ht="40.5" customHeight="1">
      <c r="A135" s="1235" t="s">
        <v>1930</v>
      </c>
      <c r="B135" s="1235">
        <v>613</v>
      </c>
      <c r="C135" s="1230" t="s">
        <v>1477</v>
      </c>
      <c r="D135" s="1235" t="s">
        <v>1741</v>
      </c>
      <c r="E135" s="1235" t="s">
        <v>1167</v>
      </c>
      <c r="F135" s="1235" t="s">
        <v>2017</v>
      </c>
      <c r="G135" s="1235" t="s">
        <v>2326</v>
      </c>
      <c r="H135" s="1230">
        <v>1432048.1</v>
      </c>
      <c r="I135" s="847"/>
      <c r="J135" s="1230" t="s">
        <v>1499</v>
      </c>
      <c r="K135" s="1235" t="s">
        <v>1119</v>
      </c>
      <c r="L135" s="1235" t="s">
        <v>2019</v>
      </c>
      <c r="M135" s="1235">
        <v>1</v>
      </c>
      <c r="N135" s="1230">
        <v>1214663.2</v>
      </c>
      <c r="O135" s="847"/>
      <c r="P135" s="847"/>
      <c r="Q135" s="851" t="s">
        <v>1499</v>
      </c>
      <c r="R135" s="851" t="s">
        <v>1119</v>
      </c>
      <c r="S135" s="851" t="s">
        <v>1126</v>
      </c>
      <c r="T135" s="851" t="s">
        <v>2157</v>
      </c>
      <c r="U135" s="851">
        <v>1</v>
      </c>
      <c r="V135" s="739">
        <v>275115.05</v>
      </c>
      <c r="W135" s="805"/>
      <c r="X135" s="1385">
        <v>8</v>
      </c>
      <c r="Y135" s="1387">
        <v>1215119.29</v>
      </c>
    </row>
    <row r="136" spans="1:25" ht="33">
      <c r="A136" s="1236"/>
      <c r="B136" s="1236"/>
      <c r="C136" s="1231"/>
      <c r="D136" s="1236"/>
      <c r="E136" s="1236"/>
      <c r="F136" s="1236"/>
      <c r="G136" s="1236"/>
      <c r="H136" s="1231"/>
      <c r="I136" s="848"/>
      <c r="J136" s="1231"/>
      <c r="K136" s="1236"/>
      <c r="L136" s="1236"/>
      <c r="M136" s="1236"/>
      <c r="N136" s="1231"/>
      <c r="O136" s="848"/>
      <c r="P136" s="848"/>
      <c r="Q136" s="851" t="s">
        <v>1614</v>
      </c>
      <c r="R136" s="851" t="s">
        <v>1117</v>
      </c>
      <c r="S136" s="851" t="s">
        <v>1125</v>
      </c>
      <c r="T136" s="851" t="s">
        <v>2021</v>
      </c>
      <c r="U136" s="851">
        <v>1</v>
      </c>
      <c r="V136" s="734">
        <v>45500</v>
      </c>
      <c r="W136" s="805"/>
      <c r="X136" s="1401"/>
      <c r="Y136" s="1402"/>
    </row>
    <row r="137" spans="1:25" ht="66">
      <c r="A137" s="1237"/>
      <c r="B137" s="1237"/>
      <c r="C137" s="1232"/>
      <c r="D137" s="1237"/>
      <c r="E137" s="1237"/>
      <c r="F137" s="1237"/>
      <c r="G137" s="1237"/>
      <c r="H137" s="1232"/>
      <c r="I137" s="849"/>
      <c r="J137" s="1232"/>
      <c r="K137" s="1237"/>
      <c r="L137" s="1237"/>
      <c r="M137" s="1237"/>
      <c r="N137" s="1232"/>
      <c r="O137" s="849"/>
      <c r="P137" s="849"/>
      <c r="Q137" s="851" t="s">
        <v>1615</v>
      </c>
      <c r="R137" s="851" t="s">
        <v>1117</v>
      </c>
      <c r="S137" s="851" t="s">
        <v>1125</v>
      </c>
      <c r="T137" s="851"/>
      <c r="U137" s="851"/>
      <c r="V137" s="739"/>
      <c r="W137" s="740"/>
      <c r="X137" s="1386"/>
      <c r="Y137" s="1388"/>
    </row>
    <row r="138" spans="1:25" ht="33">
      <c r="A138" s="896" t="s">
        <v>1931</v>
      </c>
      <c r="B138" s="896">
        <v>697</v>
      </c>
      <c r="C138" s="1238" t="s">
        <v>1478</v>
      </c>
      <c r="D138" s="896" t="s">
        <v>1742</v>
      </c>
      <c r="E138" s="896" t="s">
        <v>770</v>
      </c>
      <c r="F138" s="896" t="s">
        <v>2128</v>
      </c>
      <c r="G138" s="896" t="s">
        <v>2282</v>
      </c>
      <c r="H138" s="1238">
        <v>1507842.86</v>
      </c>
      <c r="I138" s="591"/>
      <c r="J138" s="1238" t="s">
        <v>1500</v>
      </c>
      <c r="K138" s="896" t="s">
        <v>1117</v>
      </c>
      <c r="L138" s="896" t="s">
        <v>2129</v>
      </c>
      <c r="M138" s="896">
        <v>1</v>
      </c>
      <c r="N138" s="1238">
        <v>1278952.32</v>
      </c>
      <c r="O138" s="591"/>
      <c r="P138" s="591"/>
      <c r="Q138" s="481" t="s">
        <v>1500</v>
      </c>
      <c r="R138" s="481" t="s">
        <v>1117</v>
      </c>
      <c r="S138" s="481" t="s">
        <v>1121</v>
      </c>
      <c r="T138" s="481" t="s">
        <v>2130</v>
      </c>
      <c r="U138" s="481">
        <v>1</v>
      </c>
      <c r="V138" s="453">
        <v>121049.97</v>
      </c>
      <c r="W138" s="607"/>
      <c r="X138" s="1385">
        <v>6</v>
      </c>
      <c r="Y138" s="1387">
        <v>476600.84</v>
      </c>
    </row>
    <row r="139" spans="1:25" ht="66">
      <c r="A139" s="897"/>
      <c r="B139" s="897"/>
      <c r="C139" s="1239"/>
      <c r="D139" s="897"/>
      <c r="E139" s="897"/>
      <c r="F139" s="897"/>
      <c r="G139" s="897"/>
      <c r="H139" s="1239"/>
      <c r="I139" s="592"/>
      <c r="J139" s="1239"/>
      <c r="K139" s="897"/>
      <c r="L139" s="897"/>
      <c r="M139" s="897"/>
      <c r="N139" s="1239"/>
      <c r="O139" s="592"/>
      <c r="P139" s="592"/>
      <c r="Q139" s="481" t="s">
        <v>1616</v>
      </c>
      <c r="R139" s="481" t="s">
        <v>1117</v>
      </c>
      <c r="S139" s="481" t="s">
        <v>1121</v>
      </c>
      <c r="T139" s="686"/>
      <c r="U139" s="482"/>
      <c r="V139" s="453"/>
      <c r="W139" s="642"/>
      <c r="X139" s="1401"/>
      <c r="Y139" s="1402"/>
    </row>
    <row r="140" spans="1:25" ht="49.5">
      <c r="A140" s="897"/>
      <c r="B140" s="897"/>
      <c r="C140" s="1239"/>
      <c r="D140" s="897"/>
      <c r="E140" s="897"/>
      <c r="F140" s="897"/>
      <c r="G140" s="897"/>
      <c r="H140" s="1239"/>
      <c r="I140" s="592"/>
      <c r="J140" s="1239"/>
      <c r="K140" s="897"/>
      <c r="L140" s="897"/>
      <c r="M140" s="897"/>
      <c r="N140" s="1239"/>
      <c r="O140" s="592"/>
      <c r="P140" s="592"/>
      <c r="Q140" s="481" t="s">
        <v>1617</v>
      </c>
      <c r="R140" s="481" t="s">
        <v>1119</v>
      </c>
      <c r="S140" s="481" t="s">
        <v>1128</v>
      </c>
      <c r="T140" s="686" t="s">
        <v>2224</v>
      </c>
      <c r="U140" s="686">
        <v>1</v>
      </c>
      <c r="V140" s="453">
        <v>10060.46</v>
      </c>
      <c r="W140" s="642"/>
      <c r="X140" s="1401"/>
      <c r="Y140" s="1402"/>
    </row>
    <row r="141" spans="1:25" ht="63.75" customHeight="1">
      <c r="A141" s="897"/>
      <c r="B141" s="897"/>
      <c r="C141" s="1239"/>
      <c r="D141" s="897"/>
      <c r="E141" s="897"/>
      <c r="F141" s="897"/>
      <c r="G141" s="897"/>
      <c r="H141" s="1239"/>
      <c r="I141" s="685"/>
      <c r="J141" s="1239"/>
      <c r="K141" s="897"/>
      <c r="L141" s="897"/>
      <c r="M141" s="897"/>
      <c r="N141" s="1239"/>
      <c r="O141" s="685"/>
      <c r="P141" s="685"/>
      <c r="Q141" s="684" t="s">
        <v>384</v>
      </c>
      <c r="R141" s="684" t="s">
        <v>1119</v>
      </c>
      <c r="S141" s="684" t="s">
        <v>1128</v>
      </c>
      <c r="T141" s="686" t="s">
        <v>2253</v>
      </c>
      <c r="U141" s="684">
        <v>1</v>
      </c>
      <c r="V141" s="453">
        <v>1584.44</v>
      </c>
      <c r="W141" s="642"/>
      <c r="X141" s="1401"/>
      <c r="Y141" s="1402"/>
    </row>
    <row r="142" spans="1:25" ht="55.5" customHeight="1">
      <c r="A142" s="898"/>
      <c r="B142" s="898"/>
      <c r="C142" s="1240"/>
      <c r="D142" s="898"/>
      <c r="E142" s="898"/>
      <c r="F142" s="898"/>
      <c r="G142" s="898"/>
      <c r="H142" s="1240"/>
      <c r="I142" s="593"/>
      <c r="J142" s="1240"/>
      <c r="K142" s="898"/>
      <c r="L142" s="898"/>
      <c r="M142" s="898"/>
      <c r="N142" s="1240"/>
      <c r="O142" s="593"/>
      <c r="P142" s="593"/>
      <c r="Q142" s="481" t="s">
        <v>2215</v>
      </c>
      <c r="R142" s="481" t="s">
        <v>1119</v>
      </c>
      <c r="S142" s="481" t="s">
        <v>1135</v>
      </c>
      <c r="T142" s="686" t="s">
        <v>2166</v>
      </c>
      <c r="U142" s="687">
        <v>1</v>
      </c>
      <c r="V142" s="453">
        <v>80831.16</v>
      </c>
      <c r="W142" s="609"/>
      <c r="X142" s="1386"/>
      <c r="Y142" s="1388"/>
    </row>
    <row r="143" spans="1:25" ht="33">
      <c r="A143" s="1235" t="s">
        <v>1932</v>
      </c>
      <c r="B143" s="1235">
        <v>554</v>
      </c>
      <c r="C143" s="1230" t="s">
        <v>1479</v>
      </c>
      <c r="D143" s="1235" t="s">
        <v>1743</v>
      </c>
      <c r="E143" s="1235" t="s">
        <v>2298</v>
      </c>
      <c r="F143" s="1235" t="s">
        <v>2167</v>
      </c>
      <c r="G143" s="1235" t="s">
        <v>2327</v>
      </c>
      <c r="H143" s="1230">
        <v>759514</v>
      </c>
      <c r="I143" s="847"/>
      <c r="J143" s="1230" t="s">
        <v>96</v>
      </c>
      <c r="K143" s="1235" t="s">
        <v>1119</v>
      </c>
      <c r="L143" s="1235" t="s">
        <v>2168</v>
      </c>
      <c r="M143" s="1235">
        <v>1</v>
      </c>
      <c r="N143" s="1230">
        <v>644219.77</v>
      </c>
      <c r="O143" s="847"/>
      <c r="P143" s="847"/>
      <c r="Q143" s="851" t="s">
        <v>96</v>
      </c>
      <c r="R143" s="851" t="s">
        <v>1119</v>
      </c>
      <c r="S143" s="851" t="s">
        <v>1133</v>
      </c>
      <c r="T143" s="851" t="s">
        <v>2236</v>
      </c>
      <c r="U143" s="851">
        <v>1</v>
      </c>
      <c r="V143" s="734">
        <v>75906.87</v>
      </c>
      <c r="W143" s="805"/>
      <c r="X143" s="1385">
        <v>7</v>
      </c>
      <c r="Y143" s="1387">
        <v>534392.35</v>
      </c>
    </row>
    <row r="144" spans="1:25" ht="33">
      <c r="A144" s="1237"/>
      <c r="B144" s="1237"/>
      <c r="C144" s="1232"/>
      <c r="D144" s="1237"/>
      <c r="E144" s="1237"/>
      <c r="F144" s="1237"/>
      <c r="G144" s="1237"/>
      <c r="H144" s="1232"/>
      <c r="I144" s="849"/>
      <c r="J144" s="1232"/>
      <c r="K144" s="1237"/>
      <c r="L144" s="1237"/>
      <c r="M144" s="1237"/>
      <c r="N144" s="1232"/>
      <c r="O144" s="849"/>
      <c r="P144" s="849"/>
      <c r="Q144" s="851" t="s">
        <v>1618</v>
      </c>
      <c r="R144" s="851" t="s">
        <v>1117</v>
      </c>
      <c r="S144" s="851" t="s">
        <v>1125</v>
      </c>
      <c r="T144" s="851" t="s">
        <v>2169</v>
      </c>
      <c r="U144" s="851">
        <v>1</v>
      </c>
      <c r="V144" s="734">
        <v>22829.95</v>
      </c>
      <c r="W144" s="806"/>
      <c r="X144" s="1386"/>
      <c r="Y144" s="1388"/>
    </row>
    <row r="145" spans="1:25" ht="66">
      <c r="A145" s="1430" t="s">
        <v>1933</v>
      </c>
      <c r="B145" s="1430">
        <v>575</v>
      </c>
      <c r="C145" s="1433" t="s">
        <v>1480</v>
      </c>
      <c r="D145" s="1430" t="s">
        <v>1744</v>
      </c>
      <c r="E145" s="1430" t="s">
        <v>1286</v>
      </c>
      <c r="F145" s="1436"/>
      <c r="G145" s="1436"/>
      <c r="H145" s="1433">
        <v>305867</v>
      </c>
      <c r="I145" s="601"/>
      <c r="J145" s="1433" t="s">
        <v>1501</v>
      </c>
      <c r="K145" s="1430" t="s">
        <v>1117</v>
      </c>
      <c r="L145" s="1436"/>
      <c r="M145" s="1436"/>
      <c r="N145" s="1471"/>
      <c r="O145" s="604"/>
      <c r="P145" s="604"/>
      <c r="Q145" s="457" t="s">
        <v>1501</v>
      </c>
      <c r="R145" s="457" t="s">
        <v>1117</v>
      </c>
      <c r="S145" s="457" t="s">
        <v>1125</v>
      </c>
      <c r="T145" s="458"/>
      <c r="U145" s="458"/>
      <c r="V145" s="459"/>
      <c r="W145" s="645"/>
      <c r="X145" s="1385"/>
      <c r="Y145" s="1387"/>
    </row>
    <row r="146" spans="1:25" ht="66">
      <c r="A146" s="1431"/>
      <c r="B146" s="1431"/>
      <c r="C146" s="1434"/>
      <c r="D146" s="1431"/>
      <c r="E146" s="1431"/>
      <c r="F146" s="1437"/>
      <c r="G146" s="1437"/>
      <c r="H146" s="1434"/>
      <c r="I146" s="602"/>
      <c r="J146" s="1434"/>
      <c r="K146" s="1431"/>
      <c r="L146" s="1437"/>
      <c r="M146" s="1437"/>
      <c r="N146" s="1472"/>
      <c r="O146" s="605"/>
      <c r="P146" s="605"/>
      <c r="Q146" s="457" t="s">
        <v>1619</v>
      </c>
      <c r="R146" s="457" t="s">
        <v>1117</v>
      </c>
      <c r="S146" s="457" t="s">
        <v>1125</v>
      </c>
      <c r="T146" s="458"/>
      <c r="U146" s="458"/>
      <c r="V146" s="459"/>
      <c r="W146" s="646"/>
      <c r="X146" s="1401"/>
      <c r="Y146" s="1402"/>
    </row>
    <row r="147" spans="1:25" ht="49.5">
      <c r="A147" s="1432"/>
      <c r="B147" s="1432"/>
      <c r="C147" s="1435"/>
      <c r="D147" s="1432"/>
      <c r="E147" s="1432"/>
      <c r="F147" s="1438"/>
      <c r="G147" s="1438"/>
      <c r="H147" s="1435"/>
      <c r="I147" s="603"/>
      <c r="J147" s="1435"/>
      <c r="K147" s="1432"/>
      <c r="L147" s="1438"/>
      <c r="M147" s="1438"/>
      <c r="N147" s="1473"/>
      <c r="O147" s="606"/>
      <c r="P147" s="606"/>
      <c r="Q147" s="457" t="s">
        <v>1620</v>
      </c>
      <c r="R147" s="457" t="s">
        <v>1119</v>
      </c>
      <c r="S147" s="457" t="s">
        <v>1127</v>
      </c>
      <c r="T147" s="458"/>
      <c r="U147" s="458"/>
      <c r="V147" s="459"/>
      <c r="W147" s="647"/>
      <c r="X147" s="1386"/>
      <c r="Y147" s="1388"/>
    </row>
    <row r="148" spans="1:25" ht="82.5">
      <c r="A148" s="1405" t="s">
        <v>1934</v>
      </c>
      <c r="B148" s="1405">
        <v>555</v>
      </c>
      <c r="C148" s="1352" t="s">
        <v>1481</v>
      </c>
      <c r="D148" s="1405" t="s">
        <v>1745</v>
      </c>
      <c r="E148" s="1405" t="s">
        <v>2298</v>
      </c>
      <c r="F148" s="1405" t="s">
        <v>2068</v>
      </c>
      <c r="G148" s="1405" t="s">
        <v>2069</v>
      </c>
      <c r="H148" s="1352">
        <v>305245.84</v>
      </c>
      <c r="I148" s="856"/>
      <c r="J148" s="1352" t="s">
        <v>1502</v>
      </c>
      <c r="K148" s="1405" t="s">
        <v>1119</v>
      </c>
      <c r="L148" s="1405" t="s">
        <v>2067</v>
      </c>
      <c r="M148" s="1405">
        <v>1</v>
      </c>
      <c r="N148" s="1352">
        <v>258909.52</v>
      </c>
      <c r="O148" s="856"/>
      <c r="P148" s="856"/>
      <c r="Q148" s="858" t="s">
        <v>1502</v>
      </c>
      <c r="R148" s="858" t="s">
        <v>1119</v>
      </c>
      <c r="S148" s="858" t="s">
        <v>1126</v>
      </c>
      <c r="T148" s="858" t="s">
        <v>2164</v>
      </c>
      <c r="U148" s="858">
        <v>1</v>
      </c>
      <c r="V148" s="860">
        <v>57877.07</v>
      </c>
      <c r="W148" s="865"/>
      <c r="X148" s="1385">
        <v>9</v>
      </c>
      <c r="Y148" s="1387">
        <v>255118.65</v>
      </c>
    </row>
    <row r="149" spans="1:25" ht="82.5">
      <c r="A149" s="1406"/>
      <c r="B149" s="1406"/>
      <c r="C149" s="1353"/>
      <c r="D149" s="1406"/>
      <c r="E149" s="1406"/>
      <c r="F149" s="1406"/>
      <c r="G149" s="1406"/>
      <c r="H149" s="1353"/>
      <c r="I149" s="870"/>
      <c r="J149" s="1353"/>
      <c r="K149" s="1406"/>
      <c r="L149" s="1406"/>
      <c r="M149" s="1406"/>
      <c r="N149" s="1353"/>
      <c r="O149" s="870"/>
      <c r="P149" s="870"/>
      <c r="Q149" s="858" t="s">
        <v>924</v>
      </c>
      <c r="R149" s="858" t="s">
        <v>1117</v>
      </c>
      <c r="S149" s="858" t="s">
        <v>1125</v>
      </c>
      <c r="T149" s="858" t="s">
        <v>2076</v>
      </c>
      <c r="U149" s="858">
        <v>1</v>
      </c>
      <c r="V149" s="860">
        <v>7549.39</v>
      </c>
      <c r="W149" s="868"/>
      <c r="X149" s="1401"/>
      <c r="Y149" s="1402"/>
    </row>
    <row r="150" spans="1:25" ht="82.5">
      <c r="A150" s="1407"/>
      <c r="B150" s="1407"/>
      <c r="C150" s="1354"/>
      <c r="D150" s="1407"/>
      <c r="E150" s="1407"/>
      <c r="F150" s="1407"/>
      <c r="G150" s="1407"/>
      <c r="H150" s="1354"/>
      <c r="I150" s="862"/>
      <c r="J150" s="1354"/>
      <c r="K150" s="1407"/>
      <c r="L150" s="1407"/>
      <c r="M150" s="1407"/>
      <c r="N150" s="1354"/>
      <c r="O150" s="862"/>
      <c r="P150" s="862"/>
      <c r="Q150" s="858" t="s">
        <v>1621</v>
      </c>
      <c r="R150" s="858" t="s">
        <v>1119</v>
      </c>
      <c r="S150" s="858" t="s">
        <v>1127</v>
      </c>
      <c r="T150" s="858" t="s">
        <v>2216</v>
      </c>
      <c r="U150" s="858">
        <v>1</v>
      </c>
      <c r="V150" s="860">
        <v>2540.04</v>
      </c>
      <c r="W150" s="869"/>
      <c r="X150" s="1386"/>
      <c r="Y150" s="1388"/>
    </row>
    <row r="151" spans="1:25" ht="16.5">
      <c r="A151" s="1235" t="s">
        <v>1935</v>
      </c>
      <c r="B151" s="1235">
        <v>557</v>
      </c>
      <c r="C151" s="1230" t="s">
        <v>1482</v>
      </c>
      <c r="D151" s="1235" t="s">
        <v>1746</v>
      </c>
      <c r="E151" s="1235" t="s">
        <v>2298</v>
      </c>
      <c r="F151" s="1235" t="s">
        <v>2096</v>
      </c>
      <c r="G151" s="1235" t="s">
        <v>2097</v>
      </c>
      <c r="H151" s="1230">
        <v>806409.1</v>
      </c>
      <c r="I151" s="847"/>
      <c r="J151" s="1230" t="s">
        <v>1503</v>
      </c>
      <c r="K151" s="1235" t="s">
        <v>1117</v>
      </c>
      <c r="L151" s="1235" t="s">
        <v>2098</v>
      </c>
      <c r="M151" s="1235">
        <v>1</v>
      </c>
      <c r="N151" s="1230">
        <v>683996.2</v>
      </c>
      <c r="O151" s="847"/>
      <c r="P151" s="847"/>
      <c r="Q151" s="851" t="s">
        <v>1503</v>
      </c>
      <c r="R151" s="851" t="s">
        <v>1117</v>
      </c>
      <c r="S151" s="851" t="s">
        <v>1125</v>
      </c>
      <c r="T151" s="851" t="s">
        <v>2099</v>
      </c>
      <c r="U151" s="851">
        <v>1</v>
      </c>
      <c r="V151" s="734">
        <v>36405.32</v>
      </c>
      <c r="W151" s="735"/>
      <c r="X151" s="1385">
        <v>11</v>
      </c>
      <c r="Y151" s="1387">
        <v>682856.35</v>
      </c>
    </row>
    <row r="152" spans="1:25" ht="82.5">
      <c r="A152" s="1236"/>
      <c r="B152" s="1236"/>
      <c r="C152" s="1231"/>
      <c r="D152" s="1236"/>
      <c r="E152" s="1236"/>
      <c r="F152" s="1236"/>
      <c r="G152" s="1236"/>
      <c r="H152" s="1231"/>
      <c r="I152" s="848"/>
      <c r="J152" s="1231"/>
      <c r="K152" s="1236"/>
      <c r="L152" s="1236"/>
      <c r="M152" s="1236"/>
      <c r="N152" s="1231"/>
      <c r="O152" s="848"/>
      <c r="P152" s="848"/>
      <c r="Q152" s="851" t="s">
        <v>562</v>
      </c>
      <c r="R152" s="851" t="s">
        <v>1117</v>
      </c>
      <c r="S152" s="851" t="s">
        <v>1125</v>
      </c>
      <c r="T152" s="851" t="s">
        <v>2100</v>
      </c>
      <c r="U152" s="851">
        <v>1</v>
      </c>
      <c r="V152" s="734">
        <v>23946</v>
      </c>
      <c r="W152" s="736"/>
      <c r="X152" s="1401"/>
      <c r="Y152" s="1402"/>
    </row>
    <row r="153" spans="1:25" ht="66">
      <c r="A153" s="1236"/>
      <c r="B153" s="1236"/>
      <c r="C153" s="1231"/>
      <c r="D153" s="1236"/>
      <c r="E153" s="1236"/>
      <c r="F153" s="1236"/>
      <c r="G153" s="1236"/>
      <c r="H153" s="1231"/>
      <c r="I153" s="848"/>
      <c r="J153" s="1231"/>
      <c r="K153" s="1236"/>
      <c r="L153" s="1236"/>
      <c r="M153" s="1236"/>
      <c r="N153" s="1231"/>
      <c r="O153" s="848"/>
      <c r="P153" s="848"/>
      <c r="Q153" s="851" t="s">
        <v>1622</v>
      </c>
      <c r="R153" s="851" t="s">
        <v>1119</v>
      </c>
      <c r="S153" s="851" t="s">
        <v>1127</v>
      </c>
      <c r="T153" s="851" t="s">
        <v>2219</v>
      </c>
      <c r="U153" s="851">
        <v>1</v>
      </c>
      <c r="V153" s="734">
        <v>12445.19</v>
      </c>
      <c r="W153" s="737"/>
      <c r="X153" s="1401"/>
      <c r="Y153" s="1402"/>
    </row>
    <row r="154" spans="1:25" ht="82.5">
      <c r="A154" s="1236"/>
      <c r="B154" s="1236"/>
      <c r="C154" s="1231"/>
      <c r="D154" s="1236"/>
      <c r="E154" s="1236"/>
      <c r="F154" s="1236"/>
      <c r="G154" s="1236"/>
      <c r="H154" s="1231"/>
      <c r="I154" s="848"/>
      <c r="J154" s="1231"/>
      <c r="K154" s="1236"/>
      <c r="L154" s="1236"/>
      <c r="M154" s="1236"/>
      <c r="N154" s="1231"/>
      <c r="O154" s="848"/>
      <c r="P154" s="848"/>
      <c r="Q154" s="851" t="s">
        <v>1623</v>
      </c>
      <c r="R154" s="851" t="s">
        <v>1119</v>
      </c>
      <c r="S154" s="851" t="s">
        <v>1126</v>
      </c>
      <c r="T154" s="851" t="s">
        <v>2220</v>
      </c>
      <c r="U154" s="851">
        <v>1</v>
      </c>
      <c r="V154" s="734">
        <v>18453.5</v>
      </c>
      <c r="W154" s="737"/>
      <c r="X154" s="1401"/>
      <c r="Y154" s="1402"/>
    </row>
    <row r="155" spans="1:25" ht="33">
      <c r="A155" s="1237"/>
      <c r="B155" s="1237"/>
      <c r="C155" s="1232"/>
      <c r="D155" s="1237"/>
      <c r="E155" s="1237"/>
      <c r="F155" s="1237"/>
      <c r="G155" s="1237"/>
      <c r="H155" s="1232"/>
      <c r="I155" s="849"/>
      <c r="J155" s="1232"/>
      <c r="K155" s="1237"/>
      <c r="L155" s="1237"/>
      <c r="M155" s="1237"/>
      <c r="N155" s="1232"/>
      <c r="O155" s="849"/>
      <c r="P155" s="849"/>
      <c r="Q155" s="851" t="s">
        <v>115</v>
      </c>
      <c r="R155" s="851" t="s">
        <v>1119</v>
      </c>
      <c r="S155" s="851" t="s">
        <v>1124</v>
      </c>
      <c r="T155" s="738"/>
      <c r="U155" s="738"/>
      <c r="V155" s="739"/>
      <c r="W155" s="740"/>
      <c r="X155" s="1386"/>
      <c r="Y155" s="1388"/>
    </row>
    <row r="156" spans="1:25" ht="33">
      <c r="A156" s="1235" t="s">
        <v>1936</v>
      </c>
      <c r="B156" s="1235">
        <v>599</v>
      </c>
      <c r="C156" s="1230" t="s">
        <v>1483</v>
      </c>
      <c r="D156" s="1235" t="s">
        <v>1747</v>
      </c>
      <c r="E156" s="1235" t="s">
        <v>2298</v>
      </c>
      <c r="F156" s="1235" t="s">
        <v>2062</v>
      </c>
      <c r="G156" s="1235" t="s">
        <v>2317</v>
      </c>
      <c r="H156" s="1230">
        <v>1469161.14</v>
      </c>
      <c r="I156" s="847"/>
      <c r="J156" s="1230" t="s">
        <v>1504</v>
      </c>
      <c r="K156" s="1235" t="s">
        <v>1117</v>
      </c>
      <c r="L156" s="1235" t="s">
        <v>2063</v>
      </c>
      <c r="M156" s="1235">
        <v>1</v>
      </c>
      <c r="N156" s="1230">
        <v>1246142.47</v>
      </c>
      <c r="O156" s="847"/>
      <c r="P156" s="847"/>
      <c r="Q156" s="851" t="s">
        <v>1504</v>
      </c>
      <c r="R156" s="851" t="s">
        <v>1117</v>
      </c>
      <c r="S156" s="851" t="s">
        <v>1121</v>
      </c>
      <c r="T156" s="851" t="s">
        <v>2064</v>
      </c>
      <c r="U156" s="851">
        <v>1</v>
      </c>
      <c r="V156" s="734">
        <v>174637.99</v>
      </c>
      <c r="W156" s="735"/>
      <c r="X156" s="1385">
        <v>4</v>
      </c>
      <c r="Y156" s="1387">
        <v>218438.06</v>
      </c>
    </row>
    <row r="157" spans="1:25" ht="49.5">
      <c r="A157" s="1237"/>
      <c r="B157" s="1237"/>
      <c r="C157" s="1232"/>
      <c r="D157" s="1237"/>
      <c r="E157" s="1237"/>
      <c r="F157" s="1237"/>
      <c r="G157" s="1237"/>
      <c r="H157" s="1232"/>
      <c r="I157" s="849"/>
      <c r="J157" s="1232"/>
      <c r="K157" s="1237"/>
      <c r="L157" s="1237"/>
      <c r="M157" s="1237"/>
      <c r="N157" s="1232"/>
      <c r="O157" s="849"/>
      <c r="P157" s="849"/>
      <c r="Q157" s="851" t="s">
        <v>1624</v>
      </c>
      <c r="R157" s="851" t="s">
        <v>1119</v>
      </c>
      <c r="S157" s="851" t="s">
        <v>1128</v>
      </c>
      <c r="T157" s="851" t="s">
        <v>2248</v>
      </c>
      <c r="U157" s="851">
        <v>1</v>
      </c>
      <c r="V157" s="734">
        <v>16352.96</v>
      </c>
      <c r="W157" s="740"/>
      <c r="X157" s="1386"/>
      <c r="Y157" s="1388"/>
    </row>
    <row r="158" spans="1:25" ht="82.5">
      <c r="A158" s="1405" t="s">
        <v>1937</v>
      </c>
      <c r="B158" s="1405">
        <v>587</v>
      </c>
      <c r="C158" s="1352" t="s">
        <v>1484</v>
      </c>
      <c r="D158" s="1405" t="s">
        <v>1748</v>
      </c>
      <c r="E158" s="1405" t="s">
        <v>2298</v>
      </c>
      <c r="F158" s="1405" t="s">
        <v>2086</v>
      </c>
      <c r="G158" s="1405" t="s">
        <v>2087</v>
      </c>
      <c r="H158" s="1352">
        <v>577725.87</v>
      </c>
      <c r="I158" s="856"/>
      <c r="J158" s="1352" t="s">
        <v>1505</v>
      </c>
      <c r="K158" s="1405" t="s">
        <v>1117</v>
      </c>
      <c r="L158" s="1405" t="s">
        <v>2085</v>
      </c>
      <c r="M158" s="1405">
        <v>1</v>
      </c>
      <c r="N158" s="1352">
        <v>490027.08</v>
      </c>
      <c r="O158" s="856"/>
      <c r="P158" s="856"/>
      <c r="Q158" s="858" t="s">
        <v>1505</v>
      </c>
      <c r="R158" s="858" t="s">
        <v>1117</v>
      </c>
      <c r="S158" s="858" t="s">
        <v>1194</v>
      </c>
      <c r="T158" s="858" t="s">
        <v>2088</v>
      </c>
      <c r="U158" s="858">
        <v>1</v>
      </c>
      <c r="V158" s="860">
        <v>38676.78</v>
      </c>
      <c r="W158" s="865"/>
      <c r="X158" s="1385">
        <v>9</v>
      </c>
      <c r="Y158" s="1387">
        <v>432509.68</v>
      </c>
    </row>
    <row r="159" spans="1:25" ht="66">
      <c r="A159" s="1406"/>
      <c r="B159" s="1406"/>
      <c r="C159" s="1353"/>
      <c r="D159" s="1406"/>
      <c r="E159" s="1406"/>
      <c r="F159" s="1406"/>
      <c r="G159" s="1406"/>
      <c r="H159" s="1353"/>
      <c r="I159" s="870"/>
      <c r="J159" s="1353"/>
      <c r="K159" s="1406"/>
      <c r="L159" s="1406"/>
      <c r="M159" s="1406"/>
      <c r="N159" s="1353"/>
      <c r="O159" s="870"/>
      <c r="P159" s="870"/>
      <c r="Q159" s="858" t="s">
        <v>1625</v>
      </c>
      <c r="R159" s="858" t="s">
        <v>1117</v>
      </c>
      <c r="S159" s="858" t="s">
        <v>1120</v>
      </c>
      <c r="T159" s="858" t="s">
        <v>2089</v>
      </c>
      <c r="U159" s="858">
        <v>1</v>
      </c>
      <c r="V159" s="860">
        <v>9006.79</v>
      </c>
      <c r="W159" s="868"/>
      <c r="X159" s="1401"/>
      <c r="Y159" s="1402"/>
    </row>
    <row r="160" spans="1:25" ht="66">
      <c r="A160" s="1406"/>
      <c r="B160" s="1406"/>
      <c r="C160" s="1353"/>
      <c r="D160" s="1406"/>
      <c r="E160" s="1406"/>
      <c r="F160" s="1406"/>
      <c r="G160" s="1406"/>
      <c r="H160" s="1353"/>
      <c r="I160" s="870"/>
      <c r="J160" s="1353"/>
      <c r="K160" s="1406"/>
      <c r="L160" s="1406"/>
      <c r="M160" s="1406"/>
      <c r="N160" s="1353"/>
      <c r="O160" s="870"/>
      <c r="P160" s="870"/>
      <c r="Q160" s="858" t="s">
        <v>1626</v>
      </c>
      <c r="R160" s="858" t="s">
        <v>1117</v>
      </c>
      <c r="S160" s="858" t="s">
        <v>1122</v>
      </c>
      <c r="T160" s="858" t="s">
        <v>2090</v>
      </c>
      <c r="U160" s="858">
        <v>1</v>
      </c>
      <c r="V160" s="860">
        <v>10253.75</v>
      </c>
      <c r="W160" s="868"/>
      <c r="X160" s="1401"/>
      <c r="Y160" s="1402"/>
    </row>
    <row r="161" spans="1:25" ht="33">
      <c r="A161" s="1406"/>
      <c r="B161" s="1406"/>
      <c r="C161" s="1353"/>
      <c r="D161" s="1406"/>
      <c r="E161" s="1406"/>
      <c r="F161" s="1406"/>
      <c r="G161" s="1406"/>
      <c r="H161" s="1353"/>
      <c r="I161" s="870"/>
      <c r="J161" s="1353"/>
      <c r="K161" s="1406"/>
      <c r="L161" s="1406"/>
      <c r="M161" s="1406"/>
      <c r="N161" s="1353"/>
      <c r="O161" s="870"/>
      <c r="P161" s="870"/>
      <c r="Q161" s="858" t="s">
        <v>1627</v>
      </c>
      <c r="R161" s="858" t="s">
        <v>1119</v>
      </c>
      <c r="S161" s="858" t="s">
        <v>1123</v>
      </c>
      <c r="T161" s="858" t="s">
        <v>2249</v>
      </c>
      <c r="U161" s="858">
        <v>1</v>
      </c>
      <c r="V161" s="875">
        <v>9832.24</v>
      </c>
      <c r="W161" s="872"/>
      <c r="X161" s="1401"/>
      <c r="Y161" s="1402"/>
    </row>
    <row r="162" spans="1:25" ht="49.5">
      <c r="A162" s="1407"/>
      <c r="B162" s="1407"/>
      <c r="C162" s="1354"/>
      <c r="D162" s="1407"/>
      <c r="E162" s="1407"/>
      <c r="F162" s="1407"/>
      <c r="G162" s="1407"/>
      <c r="H162" s="1354"/>
      <c r="I162" s="862"/>
      <c r="J162" s="1354"/>
      <c r="K162" s="1407"/>
      <c r="L162" s="1407"/>
      <c r="M162" s="1407"/>
      <c r="N162" s="1354"/>
      <c r="O162" s="862"/>
      <c r="P162" s="862"/>
      <c r="Q162" s="858" t="s">
        <v>540</v>
      </c>
      <c r="R162" s="858" t="s">
        <v>1119</v>
      </c>
      <c r="S162" s="858" t="s">
        <v>1123</v>
      </c>
      <c r="T162" s="858" t="s">
        <v>2218</v>
      </c>
      <c r="U162" s="858">
        <v>1</v>
      </c>
      <c r="V162" s="860">
        <v>7334.8</v>
      </c>
      <c r="W162" s="869"/>
      <c r="X162" s="1386"/>
      <c r="Y162" s="1388"/>
    </row>
    <row r="163" spans="1:25" ht="115.5">
      <c r="A163" s="1405" t="s">
        <v>1938</v>
      </c>
      <c r="B163" s="1405">
        <v>571</v>
      </c>
      <c r="C163" s="1352" t="s">
        <v>1485</v>
      </c>
      <c r="D163" s="1405" t="s">
        <v>1749</v>
      </c>
      <c r="E163" s="1405" t="s">
        <v>2298</v>
      </c>
      <c r="F163" s="1405" t="s">
        <v>2046</v>
      </c>
      <c r="G163" s="1405" t="s">
        <v>2047</v>
      </c>
      <c r="H163" s="1352">
        <v>306066</v>
      </c>
      <c r="I163" s="856"/>
      <c r="J163" s="1352" t="s">
        <v>1506</v>
      </c>
      <c r="K163" s="1405" t="s">
        <v>1119</v>
      </c>
      <c r="L163" s="1405" t="s">
        <v>2045</v>
      </c>
      <c r="M163" s="1405">
        <v>1</v>
      </c>
      <c r="N163" s="1352">
        <v>259605.18</v>
      </c>
      <c r="O163" s="856"/>
      <c r="P163" s="856"/>
      <c r="Q163" s="858" t="s">
        <v>1506</v>
      </c>
      <c r="R163" s="858" t="s">
        <v>1119</v>
      </c>
      <c r="S163" s="858" t="s">
        <v>1126</v>
      </c>
      <c r="T163" s="858" t="s">
        <v>2250</v>
      </c>
      <c r="U163" s="858">
        <v>1</v>
      </c>
      <c r="V163" s="860">
        <v>27643.2</v>
      </c>
      <c r="W163" s="861"/>
      <c r="X163" s="1385">
        <v>6</v>
      </c>
      <c r="Y163" s="1387">
        <v>260581.48</v>
      </c>
    </row>
    <row r="164" spans="1:25" ht="82.5">
      <c r="A164" s="1407"/>
      <c r="B164" s="1407"/>
      <c r="C164" s="1354"/>
      <c r="D164" s="1407"/>
      <c r="E164" s="1407"/>
      <c r="F164" s="1407"/>
      <c r="G164" s="1407"/>
      <c r="H164" s="1354"/>
      <c r="I164" s="862"/>
      <c r="J164" s="1354"/>
      <c r="K164" s="1407"/>
      <c r="L164" s="1407"/>
      <c r="M164" s="1407"/>
      <c r="N164" s="1354"/>
      <c r="O164" s="862"/>
      <c r="P164" s="862"/>
      <c r="Q164" s="858" t="s">
        <v>1628</v>
      </c>
      <c r="R164" s="858" t="s">
        <v>1117</v>
      </c>
      <c r="S164" s="858" t="s">
        <v>1125</v>
      </c>
      <c r="T164" s="858" t="s">
        <v>2053</v>
      </c>
      <c r="U164" s="858">
        <v>1</v>
      </c>
      <c r="V164" s="860">
        <v>12145.38</v>
      </c>
      <c r="W164" s="864"/>
      <c r="X164" s="1386"/>
      <c r="Y164" s="1388"/>
    </row>
    <row r="165" spans="1:25" ht="16.5">
      <c r="A165" s="1405" t="s">
        <v>2297</v>
      </c>
      <c r="B165" s="1405">
        <v>559</v>
      </c>
      <c r="C165" s="1352" t="s">
        <v>1486</v>
      </c>
      <c r="D165" s="1405" t="s">
        <v>1750</v>
      </c>
      <c r="E165" s="1405" t="s">
        <v>1167</v>
      </c>
      <c r="F165" s="1405" t="s">
        <v>2056</v>
      </c>
      <c r="G165" s="1405" t="s">
        <v>2060</v>
      </c>
      <c r="H165" s="1352">
        <v>445354.3</v>
      </c>
      <c r="I165" s="856"/>
      <c r="J165" s="1352" t="s">
        <v>1507</v>
      </c>
      <c r="K165" s="1405" t="s">
        <v>1117</v>
      </c>
      <c r="L165" s="1405" t="s">
        <v>2057</v>
      </c>
      <c r="M165" s="1405">
        <v>1</v>
      </c>
      <c r="N165" s="1352">
        <v>377749.51</v>
      </c>
      <c r="O165" s="856"/>
      <c r="P165" s="856"/>
      <c r="Q165" s="858" t="s">
        <v>1507</v>
      </c>
      <c r="R165" s="858" t="s">
        <v>1117</v>
      </c>
      <c r="S165" s="858" t="s">
        <v>1125</v>
      </c>
      <c r="T165" s="858" t="s">
        <v>2058</v>
      </c>
      <c r="U165" s="858">
        <v>1</v>
      </c>
      <c r="V165" s="860">
        <v>41026.15</v>
      </c>
      <c r="W165" s="865"/>
      <c r="X165" s="1385">
        <v>8</v>
      </c>
      <c r="Y165" s="1387">
        <v>392959.53</v>
      </c>
    </row>
    <row r="166" spans="1:25" ht="82.5">
      <c r="A166" s="1406"/>
      <c r="B166" s="1406"/>
      <c r="C166" s="1353"/>
      <c r="D166" s="1406"/>
      <c r="E166" s="1406"/>
      <c r="F166" s="1406"/>
      <c r="G166" s="1406"/>
      <c r="H166" s="1353"/>
      <c r="I166" s="870"/>
      <c r="J166" s="1353"/>
      <c r="K166" s="1406"/>
      <c r="L166" s="1406"/>
      <c r="M166" s="1406"/>
      <c r="N166" s="1353"/>
      <c r="O166" s="870"/>
      <c r="P166" s="870"/>
      <c r="Q166" s="858" t="s">
        <v>1628</v>
      </c>
      <c r="R166" s="858" t="s">
        <v>1117</v>
      </c>
      <c r="S166" s="858" t="s">
        <v>1125</v>
      </c>
      <c r="T166" s="858" t="s">
        <v>2059</v>
      </c>
      <c r="U166" s="858">
        <v>1</v>
      </c>
      <c r="V166" s="860">
        <v>2765.17</v>
      </c>
      <c r="W166" s="868"/>
      <c r="X166" s="1401"/>
      <c r="Y166" s="1402"/>
    </row>
    <row r="167" spans="1:25" ht="49.5">
      <c r="A167" s="1406"/>
      <c r="B167" s="1406"/>
      <c r="C167" s="1353"/>
      <c r="D167" s="1406"/>
      <c r="E167" s="1406"/>
      <c r="F167" s="1406"/>
      <c r="G167" s="1406"/>
      <c r="H167" s="1353"/>
      <c r="I167" s="870"/>
      <c r="J167" s="1353"/>
      <c r="K167" s="1406"/>
      <c r="L167" s="1406"/>
      <c r="M167" s="1406"/>
      <c r="N167" s="1353"/>
      <c r="O167" s="870"/>
      <c r="P167" s="870"/>
      <c r="Q167" s="858" t="s">
        <v>1629</v>
      </c>
      <c r="R167" s="858" t="s">
        <v>1119</v>
      </c>
      <c r="S167" s="858" t="s">
        <v>1124</v>
      </c>
      <c r="T167" s="858" t="s">
        <v>2162</v>
      </c>
      <c r="U167" s="858">
        <v>1</v>
      </c>
      <c r="V167" s="860">
        <v>12678.12</v>
      </c>
      <c r="W167" s="868"/>
      <c r="X167" s="1401"/>
      <c r="Y167" s="1402"/>
    </row>
    <row r="168" spans="1:25" ht="82.5">
      <c r="A168" s="1406"/>
      <c r="B168" s="1406"/>
      <c r="C168" s="1353"/>
      <c r="D168" s="1406"/>
      <c r="E168" s="1406"/>
      <c r="F168" s="1406"/>
      <c r="G168" s="1406"/>
      <c r="H168" s="1353"/>
      <c r="I168" s="870"/>
      <c r="J168" s="1353"/>
      <c r="K168" s="1406"/>
      <c r="L168" s="1406"/>
      <c r="M168" s="1406"/>
      <c r="N168" s="1353"/>
      <c r="O168" s="870"/>
      <c r="P168" s="870"/>
      <c r="Q168" s="858" t="s">
        <v>1623</v>
      </c>
      <c r="R168" s="858" t="s">
        <v>1119</v>
      </c>
      <c r="S168" s="858" t="s">
        <v>1126</v>
      </c>
      <c r="T168" s="858"/>
      <c r="U168" s="858"/>
      <c r="V168" s="860"/>
      <c r="W168" s="868"/>
      <c r="X168" s="1401"/>
      <c r="Y168" s="1402"/>
    </row>
    <row r="169" spans="1:25" ht="49.5">
      <c r="A169" s="1407"/>
      <c r="B169" s="1407"/>
      <c r="C169" s="1354"/>
      <c r="D169" s="1407"/>
      <c r="E169" s="1407"/>
      <c r="F169" s="1407"/>
      <c r="G169" s="1407"/>
      <c r="H169" s="1354"/>
      <c r="I169" s="862"/>
      <c r="J169" s="1354"/>
      <c r="K169" s="1407"/>
      <c r="L169" s="1407"/>
      <c r="M169" s="1407"/>
      <c r="N169" s="1354"/>
      <c r="O169" s="862"/>
      <c r="P169" s="862"/>
      <c r="Q169" s="858" t="s">
        <v>103</v>
      </c>
      <c r="R169" s="858" t="s">
        <v>1119</v>
      </c>
      <c r="S169" s="858" t="s">
        <v>1127</v>
      </c>
      <c r="T169" s="858" t="s">
        <v>2163</v>
      </c>
      <c r="U169" s="858">
        <v>1</v>
      </c>
      <c r="V169" s="860">
        <v>6672.64</v>
      </c>
      <c r="W169" s="864"/>
      <c r="X169" s="1386"/>
      <c r="Y169" s="1388"/>
    </row>
    <row r="170" spans="1:25" ht="82.5">
      <c r="A170" s="1235" t="s">
        <v>1474</v>
      </c>
      <c r="B170" s="1235">
        <v>600</v>
      </c>
      <c r="C170" s="1230" t="s">
        <v>1487</v>
      </c>
      <c r="D170" s="1235" t="s">
        <v>1751</v>
      </c>
      <c r="E170" s="1235" t="s">
        <v>2298</v>
      </c>
      <c r="F170" s="1235" t="s">
        <v>2138</v>
      </c>
      <c r="G170" s="1235" t="s">
        <v>2316</v>
      </c>
      <c r="H170" s="1230">
        <v>1530893.18</v>
      </c>
      <c r="I170" s="1230">
        <v>1491552.71</v>
      </c>
      <c r="J170" s="1230" t="s">
        <v>1508</v>
      </c>
      <c r="K170" s="1235" t="s">
        <v>1117</v>
      </c>
      <c r="L170" s="1235" t="s">
        <v>2140</v>
      </c>
      <c r="M170" s="1235">
        <v>1</v>
      </c>
      <c r="N170" s="1230">
        <v>1298579.93</v>
      </c>
      <c r="O170" s="1230">
        <v>1265135.01</v>
      </c>
      <c r="P170" s="847"/>
      <c r="Q170" s="851" t="s">
        <v>1630</v>
      </c>
      <c r="R170" s="851" t="s">
        <v>1117</v>
      </c>
      <c r="S170" s="851" t="s">
        <v>1121</v>
      </c>
      <c r="T170" s="851" t="s">
        <v>2148</v>
      </c>
      <c r="U170" s="851">
        <v>1</v>
      </c>
      <c r="V170" s="734">
        <v>156567.96</v>
      </c>
      <c r="W170" s="735"/>
      <c r="X170" s="1385">
        <v>10</v>
      </c>
      <c r="Y170" s="1387">
        <v>495227.94</v>
      </c>
    </row>
    <row r="171" spans="1:25" ht="66" customHeight="1">
      <c r="A171" s="1236"/>
      <c r="B171" s="1236"/>
      <c r="C171" s="1231"/>
      <c r="D171" s="1236"/>
      <c r="E171" s="1236"/>
      <c r="F171" s="1236"/>
      <c r="G171" s="1236"/>
      <c r="H171" s="1231"/>
      <c r="I171" s="1231"/>
      <c r="J171" s="1231"/>
      <c r="K171" s="1236"/>
      <c r="L171" s="1236"/>
      <c r="M171" s="1236"/>
      <c r="N171" s="1231"/>
      <c r="O171" s="1231"/>
      <c r="P171" s="848"/>
      <c r="Q171" s="851" t="s">
        <v>1631</v>
      </c>
      <c r="R171" s="851" t="s">
        <v>1117</v>
      </c>
      <c r="S171" s="851" t="s">
        <v>1121</v>
      </c>
      <c r="T171" s="851" t="s">
        <v>2152</v>
      </c>
      <c r="U171" s="851">
        <v>1</v>
      </c>
      <c r="V171" s="734">
        <v>834.8</v>
      </c>
      <c r="W171" s="736"/>
      <c r="X171" s="1401"/>
      <c r="Y171" s="1402"/>
    </row>
    <row r="172" spans="1:25" ht="82.5">
      <c r="A172" s="1236"/>
      <c r="B172" s="1236"/>
      <c r="C172" s="1231"/>
      <c r="D172" s="1236"/>
      <c r="E172" s="1236"/>
      <c r="F172" s="1236"/>
      <c r="G172" s="1236"/>
      <c r="H172" s="1231"/>
      <c r="I172" s="1231"/>
      <c r="J172" s="1231"/>
      <c r="K172" s="1236"/>
      <c r="L172" s="1236"/>
      <c r="M172" s="1236"/>
      <c r="N172" s="1231"/>
      <c r="O172" s="1231"/>
      <c r="P172" s="848"/>
      <c r="Q172" s="851" t="s">
        <v>1632</v>
      </c>
      <c r="R172" s="851" t="s">
        <v>1117</v>
      </c>
      <c r="S172" s="851" t="s">
        <v>1121</v>
      </c>
      <c r="T172" s="851" t="s">
        <v>2153</v>
      </c>
      <c r="U172" s="851">
        <v>1</v>
      </c>
      <c r="V172" s="734">
        <v>801.32</v>
      </c>
      <c r="W172" s="736"/>
      <c r="X172" s="1401"/>
      <c r="Y172" s="1402"/>
    </row>
    <row r="173" spans="1:25" ht="49.5">
      <c r="A173" s="1236"/>
      <c r="B173" s="1236"/>
      <c r="C173" s="1231"/>
      <c r="D173" s="1236"/>
      <c r="E173" s="1236"/>
      <c r="F173" s="1236"/>
      <c r="G173" s="1236"/>
      <c r="H173" s="1231"/>
      <c r="I173" s="1231"/>
      <c r="J173" s="1231"/>
      <c r="K173" s="1236"/>
      <c r="L173" s="1236"/>
      <c r="M173" s="1236"/>
      <c r="N173" s="1231"/>
      <c r="O173" s="1231"/>
      <c r="P173" s="848"/>
      <c r="Q173" s="851" t="s">
        <v>1633</v>
      </c>
      <c r="R173" s="851" t="s">
        <v>1119</v>
      </c>
      <c r="S173" s="851" t="s">
        <v>1130</v>
      </c>
      <c r="T173" s="851" t="s">
        <v>2238</v>
      </c>
      <c r="U173" s="851">
        <v>1</v>
      </c>
      <c r="V173" s="734">
        <v>15805.25</v>
      </c>
      <c r="W173" s="736"/>
      <c r="X173" s="1401"/>
      <c r="Y173" s="1402"/>
    </row>
    <row r="174" spans="1:25" ht="82.5">
      <c r="A174" s="1237"/>
      <c r="B174" s="1237"/>
      <c r="C174" s="1232"/>
      <c r="D174" s="1237"/>
      <c r="E174" s="1237"/>
      <c r="F174" s="1237"/>
      <c r="G174" s="1237"/>
      <c r="H174" s="1232"/>
      <c r="I174" s="1232"/>
      <c r="J174" s="1232"/>
      <c r="K174" s="1237"/>
      <c r="L174" s="1237"/>
      <c r="M174" s="1237"/>
      <c r="N174" s="1232"/>
      <c r="O174" s="1232"/>
      <c r="P174" s="849"/>
      <c r="Q174" s="851" t="s">
        <v>1634</v>
      </c>
      <c r="R174" s="851" t="s">
        <v>1119</v>
      </c>
      <c r="S174" s="851" t="s">
        <v>1130</v>
      </c>
      <c r="T174" s="851" t="s">
        <v>2255</v>
      </c>
      <c r="U174" s="851">
        <v>1</v>
      </c>
      <c r="V174" s="734">
        <v>19893.24</v>
      </c>
      <c r="W174" s="806"/>
      <c r="X174" s="1386"/>
      <c r="Y174" s="1388"/>
    </row>
    <row r="175" spans="1:25" ht="66">
      <c r="A175" s="1235" t="s">
        <v>1939</v>
      </c>
      <c r="B175" s="1235">
        <v>566</v>
      </c>
      <c r="C175" s="1230" t="s">
        <v>1488</v>
      </c>
      <c r="D175" s="1235" t="s">
        <v>1790</v>
      </c>
      <c r="E175" s="1235" t="s">
        <v>2298</v>
      </c>
      <c r="F175" s="1235" t="s">
        <v>2144</v>
      </c>
      <c r="G175" s="1235" t="s">
        <v>2329</v>
      </c>
      <c r="H175" s="1230">
        <v>1496434.49</v>
      </c>
      <c r="I175" s="847"/>
      <c r="J175" s="1230" t="s">
        <v>1509</v>
      </c>
      <c r="K175" s="1235" t="s">
        <v>1117</v>
      </c>
      <c r="L175" s="1235" t="s">
        <v>2135</v>
      </c>
      <c r="M175" s="1235">
        <v>1</v>
      </c>
      <c r="N175" s="1230">
        <v>1269275.73</v>
      </c>
      <c r="O175" s="847"/>
      <c r="P175" s="847"/>
      <c r="Q175" s="851" t="s">
        <v>1509</v>
      </c>
      <c r="R175" s="851" t="s">
        <v>1117</v>
      </c>
      <c r="S175" s="851" t="s">
        <v>1121</v>
      </c>
      <c r="T175" s="851" t="s">
        <v>2136</v>
      </c>
      <c r="U175" s="851">
        <v>1</v>
      </c>
      <c r="V175" s="734">
        <v>155744.32</v>
      </c>
      <c r="W175" s="735"/>
      <c r="X175" s="1385">
        <v>3</v>
      </c>
      <c r="Y175" s="1387">
        <v>105495.04</v>
      </c>
    </row>
    <row r="176" spans="1:25" ht="33">
      <c r="A176" s="1236"/>
      <c r="B176" s="1236"/>
      <c r="C176" s="1231"/>
      <c r="D176" s="1236"/>
      <c r="E176" s="1236"/>
      <c r="F176" s="1236"/>
      <c r="G176" s="1236"/>
      <c r="H176" s="1231"/>
      <c r="I176" s="848"/>
      <c r="J176" s="1231"/>
      <c r="K176" s="1236"/>
      <c r="L176" s="1236"/>
      <c r="M176" s="1236"/>
      <c r="N176" s="1231"/>
      <c r="O176" s="848"/>
      <c r="P176" s="848"/>
      <c r="Q176" s="851" t="s">
        <v>73</v>
      </c>
      <c r="R176" s="851" t="s">
        <v>1117</v>
      </c>
      <c r="S176" s="851" t="s">
        <v>1121</v>
      </c>
      <c r="T176" s="851"/>
      <c r="U176" s="851"/>
      <c r="V176" s="734"/>
      <c r="W176" s="736"/>
      <c r="X176" s="1401"/>
      <c r="Y176" s="1402"/>
    </row>
    <row r="177" spans="1:25" ht="49.5">
      <c r="A177" s="1237"/>
      <c r="B177" s="1237"/>
      <c r="C177" s="1232"/>
      <c r="D177" s="1237"/>
      <c r="E177" s="1237"/>
      <c r="F177" s="1237"/>
      <c r="G177" s="1237"/>
      <c r="H177" s="1232"/>
      <c r="I177" s="849"/>
      <c r="J177" s="1232"/>
      <c r="K177" s="1237"/>
      <c r="L177" s="1237"/>
      <c r="M177" s="1237"/>
      <c r="N177" s="1232"/>
      <c r="O177" s="849"/>
      <c r="P177" s="849"/>
      <c r="Q177" s="851" t="s">
        <v>1635</v>
      </c>
      <c r="R177" s="851" t="s">
        <v>1119</v>
      </c>
      <c r="S177" s="851" t="s">
        <v>1136</v>
      </c>
      <c r="T177" s="851" t="s">
        <v>2239</v>
      </c>
      <c r="U177" s="851">
        <v>1</v>
      </c>
      <c r="V177" s="734">
        <v>38792.16</v>
      </c>
      <c r="W177" s="806"/>
      <c r="X177" s="1386"/>
      <c r="Y177" s="1388"/>
    </row>
    <row r="178" spans="1:25" ht="49.5">
      <c r="A178" s="1235" t="s">
        <v>1940</v>
      </c>
      <c r="B178" s="1235">
        <v>601</v>
      </c>
      <c r="C178" s="1230" t="s">
        <v>1489</v>
      </c>
      <c r="D178" s="1235" t="s">
        <v>1752</v>
      </c>
      <c r="E178" s="1235" t="s">
        <v>2298</v>
      </c>
      <c r="F178" s="1235" t="s">
        <v>2155</v>
      </c>
      <c r="G178" s="1235" t="s">
        <v>2322</v>
      </c>
      <c r="H178" s="1230">
        <v>267743</v>
      </c>
      <c r="I178" s="847"/>
      <c r="J178" s="1230" t="s">
        <v>1510</v>
      </c>
      <c r="K178" s="1235" t="s">
        <v>1119</v>
      </c>
      <c r="L178" s="1235" t="s">
        <v>2154</v>
      </c>
      <c r="M178" s="1235">
        <v>1</v>
      </c>
      <c r="N178" s="1474">
        <v>227099.61</v>
      </c>
      <c r="O178" s="735"/>
      <c r="P178" s="735"/>
      <c r="Q178" s="851" t="s">
        <v>1510</v>
      </c>
      <c r="R178" s="851" t="s">
        <v>1119</v>
      </c>
      <c r="S178" s="851" t="s">
        <v>1141</v>
      </c>
      <c r="T178" s="851" t="s">
        <v>2225</v>
      </c>
      <c r="U178" s="851">
        <v>1</v>
      </c>
      <c r="V178" s="734">
        <v>11803.81</v>
      </c>
      <c r="W178" s="805"/>
      <c r="X178" s="1385">
        <v>10</v>
      </c>
      <c r="Y178" s="1387">
        <v>158097.27</v>
      </c>
    </row>
    <row r="179" spans="1:25" ht="78" customHeight="1">
      <c r="A179" s="1236"/>
      <c r="B179" s="1236"/>
      <c r="C179" s="1231"/>
      <c r="D179" s="1236"/>
      <c r="E179" s="1236"/>
      <c r="F179" s="1236"/>
      <c r="G179" s="1236"/>
      <c r="H179" s="1231"/>
      <c r="I179" s="848"/>
      <c r="J179" s="1231"/>
      <c r="K179" s="1236"/>
      <c r="L179" s="1236"/>
      <c r="M179" s="1236"/>
      <c r="N179" s="1475"/>
      <c r="O179" s="736"/>
      <c r="P179" s="736"/>
      <c r="Q179" s="851" t="s">
        <v>1636</v>
      </c>
      <c r="R179" s="851" t="s">
        <v>1117</v>
      </c>
      <c r="S179" s="851" t="s">
        <v>1122</v>
      </c>
      <c r="T179" s="876" t="s">
        <v>2179</v>
      </c>
      <c r="U179" s="851">
        <v>1</v>
      </c>
      <c r="V179" s="734">
        <v>7791.61</v>
      </c>
      <c r="W179" s="736"/>
      <c r="X179" s="1401"/>
      <c r="Y179" s="1402"/>
    </row>
    <row r="180" spans="1:25" ht="82.5">
      <c r="A180" s="1237"/>
      <c r="B180" s="1237"/>
      <c r="C180" s="1232"/>
      <c r="D180" s="1237"/>
      <c r="E180" s="1237"/>
      <c r="F180" s="1237"/>
      <c r="G180" s="1237"/>
      <c r="H180" s="1232"/>
      <c r="I180" s="849"/>
      <c r="J180" s="1232"/>
      <c r="K180" s="1237"/>
      <c r="L180" s="1237"/>
      <c r="M180" s="1237"/>
      <c r="N180" s="1476"/>
      <c r="O180" s="806"/>
      <c r="P180" s="806"/>
      <c r="Q180" s="851" t="s">
        <v>1637</v>
      </c>
      <c r="R180" s="851" t="s">
        <v>1119</v>
      </c>
      <c r="S180" s="851" t="s">
        <v>1141</v>
      </c>
      <c r="T180" s="851" t="s">
        <v>2226</v>
      </c>
      <c r="U180" s="851">
        <v>1</v>
      </c>
      <c r="V180" s="734">
        <v>14354.39</v>
      </c>
      <c r="W180" s="740"/>
      <c r="X180" s="1386"/>
      <c r="Y180" s="1388"/>
    </row>
    <row r="181" spans="1:25" ht="49.5">
      <c r="A181" s="1405" t="s">
        <v>1942</v>
      </c>
      <c r="B181" s="1405">
        <v>569</v>
      </c>
      <c r="C181" s="1352" t="s">
        <v>1490</v>
      </c>
      <c r="D181" s="1405" t="s">
        <v>1791</v>
      </c>
      <c r="E181" s="1405" t="s">
        <v>2298</v>
      </c>
      <c r="F181" s="1405" t="s">
        <v>2193</v>
      </c>
      <c r="G181" s="1405" t="s">
        <v>2213</v>
      </c>
      <c r="H181" s="1352">
        <v>780022.88</v>
      </c>
      <c r="I181" s="856"/>
      <c r="J181" s="1352" t="s">
        <v>1511</v>
      </c>
      <c r="K181" s="1405" t="s">
        <v>1117</v>
      </c>
      <c r="L181" s="1405" t="s">
        <v>2194</v>
      </c>
      <c r="M181" s="1405">
        <v>1</v>
      </c>
      <c r="N181" s="1352">
        <v>661615.4</v>
      </c>
      <c r="O181" s="856"/>
      <c r="P181" s="856"/>
      <c r="Q181" s="858" t="s">
        <v>1511</v>
      </c>
      <c r="R181" s="858" t="s">
        <v>1117</v>
      </c>
      <c r="S181" s="858" t="s">
        <v>1125</v>
      </c>
      <c r="T181" s="877" t="s">
        <v>2195</v>
      </c>
      <c r="U181" s="858">
        <v>1</v>
      </c>
      <c r="V181" s="860">
        <v>15853.99</v>
      </c>
      <c r="W181" s="865"/>
      <c r="X181" s="1385">
        <v>7</v>
      </c>
      <c r="Y181" s="1387">
        <v>651508.05</v>
      </c>
    </row>
    <row r="182" spans="1:25" ht="33">
      <c r="A182" s="1406"/>
      <c r="B182" s="1406"/>
      <c r="C182" s="1353"/>
      <c r="D182" s="1406"/>
      <c r="E182" s="1406"/>
      <c r="F182" s="1406"/>
      <c r="G182" s="1406"/>
      <c r="H182" s="1353"/>
      <c r="I182" s="870"/>
      <c r="J182" s="1353"/>
      <c r="K182" s="1406"/>
      <c r="L182" s="1406"/>
      <c r="M182" s="1406"/>
      <c r="N182" s="1353"/>
      <c r="O182" s="870"/>
      <c r="P182" s="870"/>
      <c r="Q182" s="858" t="s">
        <v>1638</v>
      </c>
      <c r="R182" s="858" t="s">
        <v>1117</v>
      </c>
      <c r="S182" s="858" t="s">
        <v>1125</v>
      </c>
      <c r="T182" s="877" t="s">
        <v>2196</v>
      </c>
      <c r="U182" s="858">
        <v>1</v>
      </c>
      <c r="V182" s="860">
        <v>9654.38</v>
      </c>
      <c r="W182" s="868"/>
      <c r="X182" s="1401"/>
      <c r="Y182" s="1402"/>
    </row>
    <row r="183" spans="1:25" ht="33">
      <c r="A183" s="1406"/>
      <c r="B183" s="1406"/>
      <c r="C183" s="1353"/>
      <c r="D183" s="1406"/>
      <c r="E183" s="1406"/>
      <c r="F183" s="1406"/>
      <c r="G183" s="1406"/>
      <c r="H183" s="1353"/>
      <c r="I183" s="870"/>
      <c r="J183" s="1353"/>
      <c r="K183" s="1406"/>
      <c r="L183" s="1406"/>
      <c r="M183" s="1406"/>
      <c r="N183" s="1353"/>
      <c r="O183" s="870"/>
      <c r="P183" s="870"/>
      <c r="Q183" s="858" t="s">
        <v>1639</v>
      </c>
      <c r="R183" s="858" t="s">
        <v>1117</v>
      </c>
      <c r="S183" s="858" t="s">
        <v>1125</v>
      </c>
      <c r="T183" s="877" t="s">
        <v>2198</v>
      </c>
      <c r="U183" s="858">
        <v>1</v>
      </c>
      <c r="V183" s="860">
        <v>49341.06</v>
      </c>
      <c r="W183" s="868"/>
      <c r="X183" s="1401"/>
      <c r="Y183" s="1402"/>
    </row>
    <row r="184" spans="1:25" ht="33">
      <c r="A184" s="1406"/>
      <c r="B184" s="1406"/>
      <c r="C184" s="1353"/>
      <c r="D184" s="1406"/>
      <c r="E184" s="1406"/>
      <c r="F184" s="1406"/>
      <c r="G184" s="1406"/>
      <c r="H184" s="1353"/>
      <c r="I184" s="870"/>
      <c r="J184" s="1353"/>
      <c r="K184" s="1406"/>
      <c r="L184" s="1406"/>
      <c r="M184" s="1406"/>
      <c r="N184" s="1353"/>
      <c r="O184" s="870"/>
      <c r="P184" s="870"/>
      <c r="Q184" s="858" t="s">
        <v>1640</v>
      </c>
      <c r="R184" s="858" t="s">
        <v>1117</v>
      </c>
      <c r="S184" s="858" t="s">
        <v>1125</v>
      </c>
      <c r="T184" s="877" t="s">
        <v>2197</v>
      </c>
      <c r="U184" s="858">
        <v>1</v>
      </c>
      <c r="V184" s="860">
        <v>2004.6</v>
      </c>
      <c r="W184" s="868"/>
      <c r="X184" s="1401"/>
      <c r="Y184" s="1402"/>
    </row>
    <row r="185" spans="1:25" ht="33">
      <c r="A185" s="1407"/>
      <c r="B185" s="1407"/>
      <c r="C185" s="1354"/>
      <c r="D185" s="1407"/>
      <c r="E185" s="1407"/>
      <c r="F185" s="1407"/>
      <c r="G185" s="1407"/>
      <c r="H185" s="1354"/>
      <c r="I185" s="862"/>
      <c r="J185" s="1354"/>
      <c r="K185" s="1407"/>
      <c r="L185" s="1407"/>
      <c r="M185" s="1407"/>
      <c r="N185" s="1354"/>
      <c r="O185" s="862"/>
      <c r="P185" s="862"/>
      <c r="Q185" s="858" t="s">
        <v>1641</v>
      </c>
      <c r="R185" s="858" t="s">
        <v>1119</v>
      </c>
      <c r="S185" s="858" t="s">
        <v>1133</v>
      </c>
      <c r="T185" s="858" t="s">
        <v>2232</v>
      </c>
      <c r="U185" s="858">
        <v>1</v>
      </c>
      <c r="V185" s="860">
        <v>24548.94</v>
      </c>
      <c r="W185" s="869"/>
      <c r="X185" s="1386"/>
      <c r="Y185" s="1388"/>
    </row>
    <row r="186" spans="1:25" ht="99">
      <c r="A186" s="1405" t="s">
        <v>1941</v>
      </c>
      <c r="B186" s="1405">
        <v>578</v>
      </c>
      <c r="C186" s="1352" t="s">
        <v>1491</v>
      </c>
      <c r="D186" s="1405" t="s">
        <v>1753</v>
      </c>
      <c r="E186" s="1405" t="s">
        <v>2298</v>
      </c>
      <c r="F186" s="1405" t="s">
        <v>2173</v>
      </c>
      <c r="G186" s="1405" t="s">
        <v>2174</v>
      </c>
      <c r="H186" s="1352">
        <v>1411712.74</v>
      </c>
      <c r="I186" s="856"/>
      <c r="J186" s="1352" t="s">
        <v>1512</v>
      </c>
      <c r="K186" s="1405" t="s">
        <v>1117</v>
      </c>
      <c r="L186" s="1405" t="s">
        <v>2175</v>
      </c>
      <c r="M186" s="1405">
        <v>1</v>
      </c>
      <c r="N186" s="1352">
        <v>1197414.74</v>
      </c>
      <c r="O186" s="856"/>
      <c r="P186" s="856"/>
      <c r="Q186" s="858" t="s">
        <v>1512</v>
      </c>
      <c r="R186" s="858" t="s">
        <v>1117</v>
      </c>
      <c r="S186" s="858" t="s">
        <v>1121</v>
      </c>
      <c r="T186" s="877" t="s">
        <v>2176</v>
      </c>
      <c r="U186" s="858">
        <v>1</v>
      </c>
      <c r="V186" s="860">
        <v>89850.61</v>
      </c>
      <c r="W186" s="865"/>
      <c r="X186" s="1385">
        <v>20</v>
      </c>
      <c r="Y186" s="1387">
        <v>1058193.07</v>
      </c>
    </row>
    <row r="187" spans="1:25" ht="66">
      <c r="A187" s="1406"/>
      <c r="B187" s="1406"/>
      <c r="C187" s="1353"/>
      <c r="D187" s="1406"/>
      <c r="E187" s="1406"/>
      <c r="F187" s="1406"/>
      <c r="G187" s="1406"/>
      <c r="H187" s="1353"/>
      <c r="I187" s="870"/>
      <c r="J187" s="1353"/>
      <c r="K187" s="1406"/>
      <c r="L187" s="1406"/>
      <c r="M187" s="1406"/>
      <c r="N187" s="1353"/>
      <c r="O187" s="870"/>
      <c r="P187" s="870"/>
      <c r="Q187" s="858" t="s">
        <v>1642</v>
      </c>
      <c r="R187" s="858" t="s">
        <v>1117</v>
      </c>
      <c r="S187" s="858" t="s">
        <v>1121</v>
      </c>
      <c r="T187" s="877" t="s">
        <v>2177</v>
      </c>
      <c r="U187" s="858">
        <v>1</v>
      </c>
      <c r="V187" s="860">
        <v>5176.41</v>
      </c>
      <c r="W187" s="868"/>
      <c r="X187" s="1401"/>
      <c r="Y187" s="1402"/>
    </row>
    <row r="188" spans="1:25" ht="66">
      <c r="A188" s="1406"/>
      <c r="B188" s="1406"/>
      <c r="C188" s="1353"/>
      <c r="D188" s="1406"/>
      <c r="E188" s="1406"/>
      <c r="F188" s="1406"/>
      <c r="G188" s="1406"/>
      <c r="H188" s="1353"/>
      <c r="I188" s="870"/>
      <c r="J188" s="1353"/>
      <c r="K188" s="1406"/>
      <c r="L188" s="1406"/>
      <c r="M188" s="1406"/>
      <c r="N188" s="1353"/>
      <c r="O188" s="870"/>
      <c r="P188" s="870"/>
      <c r="Q188" s="858" t="s">
        <v>1643</v>
      </c>
      <c r="R188" s="858" t="s">
        <v>1117</v>
      </c>
      <c r="S188" s="858" t="s">
        <v>1121</v>
      </c>
      <c r="T188" s="877" t="s">
        <v>2178</v>
      </c>
      <c r="U188" s="858">
        <v>1</v>
      </c>
      <c r="V188" s="860">
        <v>19988.93</v>
      </c>
      <c r="W188" s="868"/>
      <c r="X188" s="1401"/>
      <c r="Y188" s="1402"/>
    </row>
    <row r="189" spans="1:25" ht="49.5">
      <c r="A189" s="1406"/>
      <c r="B189" s="1406"/>
      <c r="C189" s="1353"/>
      <c r="D189" s="1406"/>
      <c r="E189" s="1406"/>
      <c r="F189" s="1406"/>
      <c r="G189" s="1406"/>
      <c r="H189" s="1353"/>
      <c r="I189" s="870"/>
      <c r="J189" s="1353"/>
      <c r="K189" s="1406"/>
      <c r="L189" s="1406"/>
      <c r="M189" s="1406"/>
      <c r="N189" s="1353"/>
      <c r="O189" s="870"/>
      <c r="P189" s="870"/>
      <c r="Q189" s="858" t="s">
        <v>1644</v>
      </c>
      <c r="R189" s="858" t="s">
        <v>1119</v>
      </c>
      <c r="S189" s="858" t="s">
        <v>1136</v>
      </c>
      <c r="T189" s="858" t="s">
        <v>2227</v>
      </c>
      <c r="U189" s="858">
        <v>1</v>
      </c>
      <c r="V189" s="860">
        <v>64273.72</v>
      </c>
      <c r="W189" s="868"/>
      <c r="X189" s="1401"/>
      <c r="Y189" s="1402"/>
    </row>
    <row r="190" spans="1:25" ht="33">
      <c r="A190" s="1407"/>
      <c r="B190" s="1407"/>
      <c r="C190" s="1354"/>
      <c r="D190" s="1407"/>
      <c r="E190" s="1407"/>
      <c r="F190" s="1407"/>
      <c r="G190" s="1407"/>
      <c r="H190" s="1354"/>
      <c r="I190" s="862"/>
      <c r="J190" s="1354"/>
      <c r="K190" s="1407"/>
      <c r="L190" s="1407"/>
      <c r="M190" s="1407"/>
      <c r="N190" s="1354"/>
      <c r="O190" s="862"/>
      <c r="P190" s="862"/>
      <c r="Q190" s="858" t="s">
        <v>1645</v>
      </c>
      <c r="R190" s="858" t="s">
        <v>1119</v>
      </c>
      <c r="S190" s="858" t="s">
        <v>1128</v>
      </c>
      <c r="T190" s="877"/>
      <c r="U190" s="877"/>
      <c r="V190" s="860"/>
      <c r="W190" s="864"/>
      <c r="X190" s="1386"/>
      <c r="Y190" s="1388"/>
    </row>
    <row r="191" spans="1:25" ht="53.25" customHeight="1">
      <c r="A191" s="1099" t="s">
        <v>1943</v>
      </c>
      <c r="B191" s="1099">
        <v>581</v>
      </c>
      <c r="C191" s="1439" t="s">
        <v>1492</v>
      </c>
      <c r="D191" s="1099" t="s">
        <v>1754</v>
      </c>
      <c r="E191" s="1099" t="s">
        <v>1893</v>
      </c>
      <c r="F191" s="1099" t="s">
        <v>2138</v>
      </c>
      <c r="G191" s="1099" t="s">
        <v>2316</v>
      </c>
      <c r="H191" s="1439">
        <v>522827.39</v>
      </c>
      <c r="I191" s="795"/>
      <c r="J191" s="1439" t="s">
        <v>1513</v>
      </c>
      <c r="K191" s="1099" t="s">
        <v>1117</v>
      </c>
      <c r="L191" s="1099" t="s">
        <v>2137</v>
      </c>
      <c r="M191" s="1099">
        <v>1</v>
      </c>
      <c r="N191" s="1439">
        <v>443462.19</v>
      </c>
      <c r="O191" s="795"/>
      <c r="P191" s="795"/>
      <c r="Q191" s="793" t="s">
        <v>1513</v>
      </c>
      <c r="R191" s="793" t="s">
        <v>1117</v>
      </c>
      <c r="S191" s="793" t="s">
        <v>1138</v>
      </c>
      <c r="T191" s="793" t="s">
        <v>2139</v>
      </c>
      <c r="U191" s="793">
        <v>1</v>
      </c>
      <c r="V191" s="799">
        <v>67967.56</v>
      </c>
      <c r="W191" s="800"/>
      <c r="X191" s="1385">
        <v>1</v>
      </c>
      <c r="Y191" s="1387">
        <v>2281.28</v>
      </c>
    </row>
    <row r="192" spans="1:25" ht="56.25" customHeight="1">
      <c r="A192" s="1100"/>
      <c r="B192" s="1100"/>
      <c r="C192" s="1440"/>
      <c r="D192" s="1100"/>
      <c r="E192" s="1100"/>
      <c r="F192" s="1100"/>
      <c r="G192" s="1100"/>
      <c r="H192" s="1440"/>
      <c r="I192" s="801"/>
      <c r="J192" s="1440"/>
      <c r="K192" s="1100"/>
      <c r="L192" s="1100"/>
      <c r="M192" s="1100"/>
      <c r="N192" s="1440"/>
      <c r="O192" s="801"/>
      <c r="P192" s="801"/>
      <c r="Q192" s="793" t="s">
        <v>1646</v>
      </c>
      <c r="R192" s="793" t="s">
        <v>1119</v>
      </c>
      <c r="S192" s="793" t="s">
        <v>1127</v>
      </c>
      <c r="T192" s="793"/>
      <c r="U192" s="793"/>
      <c r="V192" s="799"/>
      <c r="W192" s="802"/>
      <c r="X192" s="1386"/>
      <c r="Y192" s="1388"/>
    </row>
    <row r="193" spans="1:25" ht="82.5">
      <c r="A193" s="1378" t="s">
        <v>1944</v>
      </c>
      <c r="B193" s="1378">
        <v>562</v>
      </c>
      <c r="C193" s="1381" t="s">
        <v>1493</v>
      </c>
      <c r="D193" s="1378" t="s">
        <v>1755</v>
      </c>
      <c r="E193" s="1378" t="s">
        <v>1732</v>
      </c>
      <c r="F193" s="1368"/>
      <c r="G193" s="1368"/>
      <c r="H193" s="1381">
        <v>529266</v>
      </c>
      <c r="I193" s="595"/>
      <c r="J193" s="1381" t="s">
        <v>1514</v>
      </c>
      <c r="K193" s="1378" t="s">
        <v>1117</v>
      </c>
      <c r="L193" s="1368"/>
      <c r="M193" s="1368"/>
      <c r="N193" s="1426"/>
      <c r="O193" s="597"/>
      <c r="P193" s="597"/>
      <c r="Q193" s="220" t="s">
        <v>1514</v>
      </c>
      <c r="R193" s="220" t="s">
        <v>1117</v>
      </c>
      <c r="S193" s="220" t="s">
        <v>1132</v>
      </c>
      <c r="T193" s="222"/>
      <c r="U193" s="222"/>
      <c r="V193" s="452"/>
      <c r="W193" s="639"/>
      <c r="X193" s="1385"/>
      <c r="Y193" s="1387"/>
    </row>
    <row r="194" spans="1:25" ht="82.5">
      <c r="A194" s="1399"/>
      <c r="B194" s="1399"/>
      <c r="C194" s="1398"/>
      <c r="D194" s="1399"/>
      <c r="E194" s="1399"/>
      <c r="F194" s="1400"/>
      <c r="G194" s="1400"/>
      <c r="H194" s="1398"/>
      <c r="I194" s="599"/>
      <c r="J194" s="1398"/>
      <c r="K194" s="1399"/>
      <c r="L194" s="1400"/>
      <c r="M194" s="1400"/>
      <c r="N194" s="1427"/>
      <c r="O194" s="600"/>
      <c r="P194" s="600"/>
      <c r="Q194" s="220" t="s">
        <v>1647</v>
      </c>
      <c r="R194" s="220" t="s">
        <v>1117</v>
      </c>
      <c r="S194" s="220" t="s">
        <v>1122</v>
      </c>
      <c r="T194" s="222"/>
      <c r="U194" s="222"/>
      <c r="V194" s="452"/>
      <c r="W194" s="641"/>
      <c r="X194" s="1401"/>
      <c r="Y194" s="1402"/>
    </row>
    <row r="195" spans="1:25" ht="82.5">
      <c r="A195" s="1399"/>
      <c r="B195" s="1399"/>
      <c r="C195" s="1398"/>
      <c r="D195" s="1399"/>
      <c r="E195" s="1399"/>
      <c r="F195" s="1400"/>
      <c r="G195" s="1400"/>
      <c r="H195" s="1398"/>
      <c r="I195" s="599"/>
      <c r="J195" s="1398"/>
      <c r="K195" s="1399"/>
      <c r="L195" s="1400"/>
      <c r="M195" s="1400"/>
      <c r="N195" s="1427"/>
      <c r="O195" s="600"/>
      <c r="P195" s="600"/>
      <c r="Q195" s="220" t="s">
        <v>1648</v>
      </c>
      <c r="R195" s="220" t="s">
        <v>1119</v>
      </c>
      <c r="S195" s="220" t="s">
        <v>1123</v>
      </c>
      <c r="T195" s="222"/>
      <c r="U195" s="222"/>
      <c r="V195" s="452"/>
      <c r="W195" s="641"/>
      <c r="X195" s="1401"/>
      <c r="Y195" s="1402"/>
    </row>
    <row r="196" spans="1:25" ht="66">
      <c r="A196" s="1399"/>
      <c r="B196" s="1399"/>
      <c r="C196" s="1398"/>
      <c r="D196" s="1399"/>
      <c r="E196" s="1399"/>
      <c r="F196" s="1400"/>
      <c r="G196" s="1400"/>
      <c r="H196" s="1398"/>
      <c r="I196" s="599"/>
      <c r="J196" s="1398"/>
      <c r="K196" s="1399"/>
      <c r="L196" s="1400"/>
      <c r="M196" s="1400"/>
      <c r="N196" s="1427"/>
      <c r="O196" s="600"/>
      <c r="P196" s="600"/>
      <c r="Q196" s="220" t="s">
        <v>541</v>
      </c>
      <c r="R196" s="220" t="s">
        <v>1119</v>
      </c>
      <c r="S196" s="220" t="s">
        <v>1123</v>
      </c>
      <c r="T196" s="222"/>
      <c r="U196" s="222"/>
      <c r="V196" s="452"/>
      <c r="W196" s="641"/>
      <c r="X196" s="1401"/>
      <c r="Y196" s="1402"/>
    </row>
    <row r="197" spans="1:25" ht="33">
      <c r="A197" s="1379"/>
      <c r="B197" s="1379"/>
      <c r="C197" s="1382"/>
      <c r="D197" s="1379"/>
      <c r="E197" s="1379"/>
      <c r="F197" s="1369"/>
      <c r="G197" s="1369"/>
      <c r="H197" s="1382"/>
      <c r="I197" s="596"/>
      <c r="J197" s="1382"/>
      <c r="K197" s="1379"/>
      <c r="L197" s="1369"/>
      <c r="M197" s="1369"/>
      <c r="N197" s="1428"/>
      <c r="O197" s="598"/>
      <c r="P197" s="598"/>
      <c r="Q197" s="220" t="s">
        <v>1649</v>
      </c>
      <c r="R197" s="220" t="s">
        <v>1119</v>
      </c>
      <c r="S197" s="220" t="s">
        <v>1129</v>
      </c>
      <c r="T197" s="222"/>
      <c r="U197" s="222"/>
      <c r="V197" s="452"/>
      <c r="W197" s="640"/>
      <c r="X197" s="1386"/>
      <c r="Y197" s="1388"/>
    </row>
    <row r="198" spans="1:25" ht="66">
      <c r="A198" s="1378" t="s">
        <v>1945</v>
      </c>
      <c r="B198" s="1378">
        <v>698</v>
      </c>
      <c r="C198" s="1381" t="s">
        <v>1494</v>
      </c>
      <c r="D198" s="1378" t="s">
        <v>1756</v>
      </c>
      <c r="E198" s="1378" t="s">
        <v>1732</v>
      </c>
      <c r="F198" s="1368"/>
      <c r="G198" s="1368"/>
      <c r="H198" s="1381">
        <v>535174.28</v>
      </c>
      <c r="I198" s="595"/>
      <c r="J198" s="1381" t="s">
        <v>1515</v>
      </c>
      <c r="K198" s="1378" t="s">
        <v>1117</v>
      </c>
      <c r="L198" s="1368"/>
      <c r="M198" s="1368"/>
      <c r="N198" s="1426"/>
      <c r="O198" s="597"/>
      <c r="P198" s="597"/>
      <c r="Q198" s="220" t="s">
        <v>1515</v>
      </c>
      <c r="R198" s="220" t="s">
        <v>1117</v>
      </c>
      <c r="S198" s="220" t="s">
        <v>1131</v>
      </c>
      <c r="T198" s="222"/>
      <c r="U198" s="222"/>
      <c r="V198" s="452"/>
      <c r="W198" s="639"/>
      <c r="X198" s="1385"/>
      <c r="Y198" s="1387"/>
    </row>
    <row r="199" spans="1:25" ht="82.5">
      <c r="A199" s="1399"/>
      <c r="B199" s="1399"/>
      <c r="C199" s="1398"/>
      <c r="D199" s="1399"/>
      <c r="E199" s="1399"/>
      <c r="F199" s="1400"/>
      <c r="G199" s="1400"/>
      <c r="H199" s="1398"/>
      <c r="I199" s="599"/>
      <c r="J199" s="1398"/>
      <c r="K199" s="1399"/>
      <c r="L199" s="1400"/>
      <c r="M199" s="1400"/>
      <c r="N199" s="1427"/>
      <c r="O199" s="600"/>
      <c r="P199" s="600"/>
      <c r="Q199" s="220" t="s">
        <v>1650</v>
      </c>
      <c r="R199" s="220" t="s">
        <v>1117</v>
      </c>
      <c r="S199" s="220" t="s">
        <v>1122</v>
      </c>
      <c r="T199" s="222"/>
      <c r="U199" s="222"/>
      <c r="V199" s="452"/>
      <c r="W199" s="641"/>
      <c r="X199" s="1401"/>
      <c r="Y199" s="1402"/>
    </row>
    <row r="200" spans="1:25" ht="33">
      <c r="A200" s="1379"/>
      <c r="B200" s="1379"/>
      <c r="C200" s="1382"/>
      <c r="D200" s="1379"/>
      <c r="E200" s="1379"/>
      <c r="F200" s="1369"/>
      <c r="G200" s="1369"/>
      <c r="H200" s="1382"/>
      <c r="I200" s="596"/>
      <c r="J200" s="1382"/>
      <c r="K200" s="1379"/>
      <c r="L200" s="1369"/>
      <c r="M200" s="1369"/>
      <c r="N200" s="1428"/>
      <c r="O200" s="598"/>
      <c r="P200" s="598"/>
      <c r="Q200" s="220" t="s">
        <v>1651</v>
      </c>
      <c r="R200" s="220" t="s">
        <v>1119</v>
      </c>
      <c r="S200" s="220" t="s">
        <v>1129</v>
      </c>
      <c r="T200" s="222"/>
      <c r="U200" s="222"/>
      <c r="V200" s="452"/>
      <c r="W200" s="640"/>
      <c r="X200" s="1386"/>
      <c r="Y200" s="1388"/>
    </row>
    <row r="201" spans="1:25" ht="49.5">
      <c r="A201" s="1378" t="s">
        <v>1946</v>
      </c>
      <c r="B201" s="1378">
        <v>553</v>
      </c>
      <c r="C201" s="1381" t="s">
        <v>1495</v>
      </c>
      <c r="D201" s="1383" t="s">
        <v>1757</v>
      </c>
      <c r="E201" s="1378" t="s">
        <v>1732</v>
      </c>
      <c r="F201" s="1368"/>
      <c r="G201" s="1368"/>
      <c r="H201" s="1381">
        <v>263480</v>
      </c>
      <c r="I201" s="595"/>
      <c r="J201" s="1378" t="s">
        <v>1516</v>
      </c>
      <c r="K201" s="1378" t="s">
        <v>1119</v>
      </c>
      <c r="L201" s="1368"/>
      <c r="M201" s="1368"/>
      <c r="N201" s="1426"/>
      <c r="O201" s="597"/>
      <c r="P201" s="597"/>
      <c r="Q201" s="220" t="s">
        <v>1516</v>
      </c>
      <c r="R201" s="220" t="s">
        <v>1119</v>
      </c>
      <c r="S201" s="220" t="s">
        <v>1123</v>
      </c>
      <c r="T201" s="222"/>
      <c r="U201" s="222"/>
      <c r="V201" s="452"/>
      <c r="W201" s="639"/>
      <c r="X201" s="1385"/>
      <c r="Y201" s="1387"/>
    </row>
    <row r="202" spans="1:25" ht="82.5">
      <c r="A202" s="1379"/>
      <c r="B202" s="1379"/>
      <c r="C202" s="1382"/>
      <c r="D202" s="1384"/>
      <c r="E202" s="1379"/>
      <c r="F202" s="1369"/>
      <c r="G202" s="1369"/>
      <c r="H202" s="1382"/>
      <c r="I202" s="596"/>
      <c r="J202" s="1379"/>
      <c r="K202" s="1379"/>
      <c r="L202" s="1369"/>
      <c r="M202" s="1369"/>
      <c r="N202" s="1428"/>
      <c r="O202" s="598"/>
      <c r="P202" s="598"/>
      <c r="Q202" s="220" t="s">
        <v>1636</v>
      </c>
      <c r="R202" s="220" t="s">
        <v>1117</v>
      </c>
      <c r="S202" s="220" t="s">
        <v>1122</v>
      </c>
      <c r="T202" s="222"/>
      <c r="U202" s="222"/>
      <c r="V202" s="452"/>
      <c r="W202" s="640"/>
      <c r="X202" s="1386"/>
      <c r="Y202" s="1388"/>
    </row>
    <row r="203" spans="1:25" ht="66">
      <c r="A203" s="1378" t="s">
        <v>1947</v>
      </c>
      <c r="B203" s="1378">
        <v>597</v>
      </c>
      <c r="C203" s="1378" t="s">
        <v>1496</v>
      </c>
      <c r="D203" s="1378" t="s">
        <v>1758</v>
      </c>
      <c r="E203" s="1378" t="s">
        <v>1732</v>
      </c>
      <c r="F203" s="1368"/>
      <c r="G203" s="1368"/>
      <c r="H203" s="1381">
        <v>890003.39</v>
      </c>
      <c r="I203" s="595"/>
      <c r="J203" s="1378" t="s">
        <v>1517</v>
      </c>
      <c r="K203" s="1378" t="s">
        <v>1117</v>
      </c>
      <c r="L203" s="1368"/>
      <c r="M203" s="1368"/>
      <c r="N203" s="1426"/>
      <c r="O203" s="597"/>
      <c r="P203" s="597"/>
      <c r="Q203" s="220" t="s">
        <v>1517</v>
      </c>
      <c r="R203" s="220" t="s">
        <v>1117</v>
      </c>
      <c r="S203" s="220" t="s">
        <v>1194</v>
      </c>
      <c r="T203" s="222"/>
      <c r="U203" s="222"/>
      <c r="V203" s="452"/>
      <c r="W203" s="639"/>
      <c r="X203" s="1385"/>
      <c r="Y203" s="1387"/>
    </row>
    <row r="204" spans="1:25" ht="66">
      <c r="A204" s="1399"/>
      <c r="B204" s="1399"/>
      <c r="C204" s="1399"/>
      <c r="D204" s="1399"/>
      <c r="E204" s="1399"/>
      <c r="F204" s="1400"/>
      <c r="G204" s="1400"/>
      <c r="H204" s="1398"/>
      <c r="I204" s="599"/>
      <c r="J204" s="1399"/>
      <c r="K204" s="1399"/>
      <c r="L204" s="1400"/>
      <c r="M204" s="1400"/>
      <c r="N204" s="1427"/>
      <c r="O204" s="600"/>
      <c r="P204" s="600"/>
      <c r="Q204" s="220" t="s">
        <v>1652</v>
      </c>
      <c r="R204" s="220" t="s">
        <v>1117</v>
      </c>
      <c r="S204" s="220" t="s">
        <v>1132</v>
      </c>
      <c r="T204" s="222"/>
      <c r="U204" s="222"/>
      <c r="V204" s="452"/>
      <c r="W204" s="641"/>
      <c r="X204" s="1401"/>
      <c r="Y204" s="1402"/>
    </row>
    <row r="205" spans="1:25" ht="66">
      <c r="A205" s="1379"/>
      <c r="B205" s="1379"/>
      <c r="C205" s="1379"/>
      <c r="D205" s="1379"/>
      <c r="E205" s="1379"/>
      <c r="F205" s="1369"/>
      <c r="G205" s="1369"/>
      <c r="H205" s="1382"/>
      <c r="I205" s="596"/>
      <c r="J205" s="1379"/>
      <c r="K205" s="1379"/>
      <c r="L205" s="1369"/>
      <c r="M205" s="1369"/>
      <c r="N205" s="1428"/>
      <c r="O205" s="598"/>
      <c r="P205" s="598"/>
      <c r="Q205" s="220" t="s">
        <v>1653</v>
      </c>
      <c r="R205" s="220" t="s">
        <v>1119</v>
      </c>
      <c r="S205" s="220" t="s">
        <v>1123</v>
      </c>
      <c r="T205" s="222"/>
      <c r="U205" s="222"/>
      <c r="V205" s="452"/>
      <c r="W205" s="640"/>
      <c r="X205" s="1386"/>
      <c r="Y205" s="1388"/>
    </row>
    <row r="206" spans="1:25" ht="49.5">
      <c r="A206" s="1430" t="s">
        <v>1948</v>
      </c>
      <c r="B206" s="1430">
        <v>894</v>
      </c>
      <c r="C206" s="1430" t="s">
        <v>1518</v>
      </c>
      <c r="D206" s="1430" t="s">
        <v>1759</v>
      </c>
      <c r="E206" s="1430" t="s">
        <v>1286</v>
      </c>
      <c r="F206" s="1436"/>
      <c r="G206" s="1436"/>
      <c r="H206" s="1433">
        <v>930525</v>
      </c>
      <c r="I206" s="601"/>
      <c r="J206" s="1430" t="s">
        <v>1526</v>
      </c>
      <c r="K206" s="1430" t="s">
        <v>1117</v>
      </c>
      <c r="L206" s="1436"/>
      <c r="M206" s="1436"/>
      <c r="N206" s="1471"/>
      <c r="O206" s="604"/>
      <c r="P206" s="604"/>
      <c r="Q206" s="457" t="s">
        <v>1526</v>
      </c>
      <c r="R206" s="457" t="s">
        <v>1117</v>
      </c>
      <c r="S206" s="457" t="s">
        <v>1132</v>
      </c>
      <c r="T206" s="458"/>
      <c r="U206" s="458"/>
      <c r="V206" s="459"/>
      <c r="W206" s="645"/>
      <c r="X206" s="1385"/>
      <c r="Y206" s="1387"/>
    </row>
    <row r="207" spans="1:25" ht="66">
      <c r="A207" s="1431"/>
      <c r="B207" s="1431"/>
      <c r="C207" s="1431"/>
      <c r="D207" s="1431"/>
      <c r="E207" s="1431"/>
      <c r="F207" s="1437"/>
      <c r="G207" s="1437"/>
      <c r="H207" s="1434"/>
      <c r="I207" s="602"/>
      <c r="J207" s="1431"/>
      <c r="K207" s="1431"/>
      <c r="L207" s="1437"/>
      <c r="M207" s="1437"/>
      <c r="N207" s="1472"/>
      <c r="O207" s="605"/>
      <c r="P207" s="605"/>
      <c r="Q207" s="457" t="s">
        <v>1654</v>
      </c>
      <c r="R207" s="457" t="s">
        <v>1117</v>
      </c>
      <c r="S207" s="457" t="s">
        <v>1132</v>
      </c>
      <c r="T207" s="458"/>
      <c r="U207" s="458"/>
      <c r="V207" s="459"/>
      <c r="W207" s="646"/>
      <c r="X207" s="1401"/>
      <c r="Y207" s="1402"/>
    </row>
    <row r="208" spans="1:25" ht="49.5">
      <c r="A208" s="1432"/>
      <c r="B208" s="1432"/>
      <c r="C208" s="1432"/>
      <c r="D208" s="1432"/>
      <c r="E208" s="1432"/>
      <c r="F208" s="1438"/>
      <c r="G208" s="1438"/>
      <c r="H208" s="1435"/>
      <c r="I208" s="603"/>
      <c r="J208" s="1432"/>
      <c r="K208" s="1432"/>
      <c r="L208" s="1438"/>
      <c r="M208" s="1438"/>
      <c r="N208" s="1473"/>
      <c r="O208" s="606"/>
      <c r="P208" s="606"/>
      <c r="Q208" s="457" t="s">
        <v>1655</v>
      </c>
      <c r="R208" s="457" t="s">
        <v>1119</v>
      </c>
      <c r="S208" s="457" t="s">
        <v>1129</v>
      </c>
      <c r="T208" s="458"/>
      <c r="U208" s="458"/>
      <c r="V208" s="459"/>
      <c r="W208" s="647"/>
      <c r="X208" s="1386"/>
      <c r="Y208" s="1388"/>
    </row>
    <row r="209" spans="1:25" ht="49.5">
      <c r="A209" s="1405" t="s">
        <v>1949</v>
      </c>
      <c r="B209" s="1405">
        <v>368</v>
      </c>
      <c r="C209" s="1405" t="s">
        <v>1519</v>
      </c>
      <c r="D209" s="1441" t="s">
        <v>1760</v>
      </c>
      <c r="E209" s="1405" t="s">
        <v>2298</v>
      </c>
      <c r="F209" s="1405" t="s">
        <v>2131</v>
      </c>
      <c r="G209" s="1405" t="s">
        <v>2132</v>
      </c>
      <c r="H209" s="1352">
        <v>268009.13</v>
      </c>
      <c r="I209" s="856"/>
      <c r="J209" s="1405" t="s">
        <v>1527</v>
      </c>
      <c r="K209" s="1405" t="s">
        <v>1117</v>
      </c>
      <c r="L209" s="1405" t="s">
        <v>2133</v>
      </c>
      <c r="M209" s="1405">
        <v>1</v>
      </c>
      <c r="N209" s="1352">
        <v>227325.35</v>
      </c>
      <c r="O209" s="856"/>
      <c r="P209" s="856"/>
      <c r="Q209" s="858" t="s">
        <v>1527</v>
      </c>
      <c r="R209" s="858" t="s">
        <v>1117</v>
      </c>
      <c r="S209" s="858" t="s">
        <v>1125</v>
      </c>
      <c r="T209" s="858" t="s">
        <v>2134</v>
      </c>
      <c r="U209" s="858">
        <v>1</v>
      </c>
      <c r="V209" s="860">
        <v>19020.9</v>
      </c>
      <c r="W209" s="865"/>
      <c r="X209" s="1385">
        <v>8</v>
      </c>
      <c r="Y209" s="1387">
        <v>223356.96</v>
      </c>
    </row>
    <row r="210" spans="1:25" ht="33">
      <c r="A210" s="1406"/>
      <c r="B210" s="1406"/>
      <c r="C210" s="1406"/>
      <c r="D210" s="1442"/>
      <c r="E210" s="1406"/>
      <c r="F210" s="1406"/>
      <c r="G210" s="1406"/>
      <c r="H210" s="1353"/>
      <c r="I210" s="870"/>
      <c r="J210" s="1406"/>
      <c r="K210" s="1406"/>
      <c r="L210" s="1406"/>
      <c r="M210" s="1406"/>
      <c r="N210" s="1353"/>
      <c r="O210" s="870"/>
      <c r="P210" s="870"/>
      <c r="Q210" s="858" t="s">
        <v>707</v>
      </c>
      <c r="R210" s="858" t="s">
        <v>1117</v>
      </c>
      <c r="S210" s="858" t="s">
        <v>1125</v>
      </c>
      <c r="T210" s="874"/>
      <c r="U210" s="874"/>
      <c r="V210" s="875"/>
      <c r="W210" s="872"/>
      <c r="X210" s="1401"/>
      <c r="Y210" s="1402"/>
    </row>
    <row r="211" spans="1:25" ht="82.5">
      <c r="A211" s="1407"/>
      <c r="B211" s="1407"/>
      <c r="C211" s="1407"/>
      <c r="D211" s="1443"/>
      <c r="E211" s="1407"/>
      <c r="F211" s="1407"/>
      <c r="G211" s="1407"/>
      <c r="H211" s="1354"/>
      <c r="I211" s="862"/>
      <c r="J211" s="1407"/>
      <c r="K211" s="1407"/>
      <c r="L211" s="1407"/>
      <c r="M211" s="1407"/>
      <c r="N211" s="1354"/>
      <c r="O211" s="862"/>
      <c r="P211" s="862"/>
      <c r="Q211" s="858" t="s">
        <v>1621</v>
      </c>
      <c r="R211" s="858" t="s">
        <v>1119</v>
      </c>
      <c r="S211" s="858" t="s">
        <v>1127</v>
      </c>
      <c r="T211" s="858" t="s">
        <v>2223</v>
      </c>
      <c r="U211" s="858">
        <v>1</v>
      </c>
      <c r="V211" s="860">
        <v>9199.97</v>
      </c>
      <c r="W211" s="869"/>
      <c r="X211" s="1386"/>
      <c r="Y211" s="1388"/>
    </row>
    <row r="212" spans="1:25" ht="60">
      <c r="A212" s="1146" t="s">
        <v>1950</v>
      </c>
      <c r="B212" s="1146">
        <v>364</v>
      </c>
      <c r="C212" s="1146" t="s">
        <v>1520</v>
      </c>
      <c r="D212" s="1146" t="s">
        <v>1761</v>
      </c>
      <c r="E212" s="1146" t="s">
        <v>1286</v>
      </c>
      <c r="F212" s="1444"/>
      <c r="G212" s="1444"/>
      <c r="H212" s="1446">
        <v>464890</v>
      </c>
      <c r="I212" s="658"/>
      <c r="J212" s="1146" t="s">
        <v>1528</v>
      </c>
      <c r="K212" s="1146" t="s">
        <v>1119</v>
      </c>
      <c r="L212" s="1444"/>
      <c r="M212" s="1444"/>
      <c r="N212" s="1477"/>
      <c r="O212" s="656"/>
      <c r="P212" s="656"/>
      <c r="Q212" s="655" t="s">
        <v>1528</v>
      </c>
      <c r="R212" s="655" t="s">
        <v>1119</v>
      </c>
      <c r="S212" s="655" t="s">
        <v>1128</v>
      </c>
      <c r="T212" s="498"/>
      <c r="U212" s="498"/>
      <c r="V212" s="499"/>
      <c r="W212" s="648"/>
      <c r="X212" s="1385"/>
      <c r="Y212" s="1387"/>
    </row>
    <row r="213" spans="1:25" ht="45">
      <c r="A213" s="1148"/>
      <c r="B213" s="1148"/>
      <c r="C213" s="1148"/>
      <c r="D213" s="1148"/>
      <c r="E213" s="1148"/>
      <c r="F213" s="1445"/>
      <c r="G213" s="1445"/>
      <c r="H213" s="1447"/>
      <c r="I213" s="659"/>
      <c r="J213" s="1148"/>
      <c r="K213" s="1148"/>
      <c r="L213" s="1445"/>
      <c r="M213" s="1445"/>
      <c r="N213" s="1478"/>
      <c r="O213" s="657"/>
      <c r="P213" s="657"/>
      <c r="Q213" s="655" t="s">
        <v>1656</v>
      </c>
      <c r="R213" s="655" t="s">
        <v>1117</v>
      </c>
      <c r="S213" s="655" t="s">
        <v>1121</v>
      </c>
      <c r="T213" s="498"/>
      <c r="U213" s="498"/>
      <c r="V213" s="499"/>
      <c r="W213" s="649"/>
      <c r="X213" s="1386"/>
      <c r="Y213" s="1388"/>
    </row>
    <row r="214" spans="1:25" ht="50.25" customHeight="1">
      <c r="A214" s="1146" t="s">
        <v>1951</v>
      </c>
      <c r="B214" s="1146">
        <v>365</v>
      </c>
      <c r="C214" s="1146" t="s">
        <v>1521</v>
      </c>
      <c r="D214" s="1146" t="s">
        <v>1762</v>
      </c>
      <c r="E214" s="1146" t="s">
        <v>1286</v>
      </c>
      <c r="F214" s="1444"/>
      <c r="G214" s="1444"/>
      <c r="H214" s="1446">
        <v>420090.4</v>
      </c>
      <c r="I214" s="610"/>
      <c r="J214" s="1146" t="s">
        <v>1529</v>
      </c>
      <c r="K214" s="1146" t="s">
        <v>1119</v>
      </c>
      <c r="L214" s="1444"/>
      <c r="M214" s="1444"/>
      <c r="N214" s="1477"/>
      <c r="O214" s="612"/>
      <c r="P214" s="612"/>
      <c r="Q214" s="496" t="s">
        <v>1529</v>
      </c>
      <c r="R214" s="496" t="s">
        <v>1119</v>
      </c>
      <c r="S214" s="496" t="s">
        <v>1128</v>
      </c>
      <c r="T214" s="498"/>
      <c r="U214" s="498"/>
      <c r="V214" s="499"/>
      <c r="W214" s="648"/>
      <c r="X214" s="1385"/>
      <c r="Y214" s="1387"/>
    </row>
    <row r="215" spans="1:25" ht="30">
      <c r="A215" s="1148"/>
      <c r="B215" s="1148"/>
      <c r="C215" s="1148"/>
      <c r="D215" s="1148"/>
      <c r="E215" s="1148"/>
      <c r="F215" s="1445"/>
      <c r="G215" s="1445"/>
      <c r="H215" s="1447"/>
      <c r="I215" s="611"/>
      <c r="J215" s="1148"/>
      <c r="K215" s="1148"/>
      <c r="L215" s="1445"/>
      <c r="M215" s="1445"/>
      <c r="N215" s="1478"/>
      <c r="O215" s="613"/>
      <c r="P215" s="613"/>
      <c r="Q215" s="496" t="s">
        <v>1657</v>
      </c>
      <c r="R215" s="496" t="s">
        <v>1117</v>
      </c>
      <c r="S215" s="496" t="s">
        <v>1121</v>
      </c>
      <c r="T215" s="498"/>
      <c r="U215" s="498"/>
      <c r="V215" s="499"/>
      <c r="W215" s="649"/>
      <c r="X215" s="1386"/>
      <c r="Y215" s="1388"/>
    </row>
    <row r="216" spans="1:25" ht="82.5">
      <c r="A216" s="1378" t="s">
        <v>1952</v>
      </c>
      <c r="B216" s="1378">
        <v>552</v>
      </c>
      <c r="C216" s="1378" t="s">
        <v>1522</v>
      </c>
      <c r="D216" s="1378" t="s">
        <v>1763</v>
      </c>
      <c r="E216" s="1378" t="s">
        <v>1732</v>
      </c>
      <c r="F216" s="1368"/>
      <c r="G216" s="1368"/>
      <c r="H216" s="1381">
        <v>1326547</v>
      </c>
      <c r="I216" s="595"/>
      <c r="J216" s="1378" t="s">
        <v>1530</v>
      </c>
      <c r="K216" s="1378" t="s">
        <v>1117</v>
      </c>
      <c r="L216" s="1368"/>
      <c r="M216" s="1368"/>
      <c r="N216" s="1426"/>
      <c r="O216" s="597"/>
      <c r="P216" s="597"/>
      <c r="Q216" s="220" t="s">
        <v>1530</v>
      </c>
      <c r="R216" s="220" t="s">
        <v>1117</v>
      </c>
      <c r="S216" s="220" t="s">
        <v>1120</v>
      </c>
      <c r="T216" s="222"/>
      <c r="U216" s="222"/>
      <c r="V216" s="452"/>
      <c r="W216" s="639"/>
      <c r="X216" s="1385"/>
      <c r="Y216" s="1387"/>
    </row>
    <row r="217" spans="1:25" ht="49.5">
      <c r="A217" s="1399"/>
      <c r="B217" s="1399"/>
      <c r="C217" s="1399"/>
      <c r="D217" s="1399"/>
      <c r="E217" s="1399"/>
      <c r="F217" s="1400"/>
      <c r="G217" s="1400"/>
      <c r="H217" s="1398"/>
      <c r="I217" s="599"/>
      <c r="J217" s="1399"/>
      <c r="K217" s="1399"/>
      <c r="L217" s="1400"/>
      <c r="M217" s="1400"/>
      <c r="N217" s="1427"/>
      <c r="O217" s="600"/>
      <c r="P217" s="600"/>
      <c r="Q217" s="220" t="s">
        <v>1658</v>
      </c>
      <c r="R217" s="220" t="s">
        <v>1117</v>
      </c>
      <c r="S217" s="220" t="s">
        <v>1137</v>
      </c>
      <c r="T217" s="222"/>
      <c r="U217" s="222"/>
      <c r="V217" s="452"/>
      <c r="W217" s="641"/>
      <c r="X217" s="1401"/>
      <c r="Y217" s="1402"/>
    </row>
    <row r="218" spans="1:25" ht="49.5">
      <c r="A218" s="1399"/>
      <c r="B218" s="1399"/>
      <c r="C218" s="1399"/>
      <c r="D218" s="1399"/>
      <c r="E218" s="1399"/>
      <c r="F218" s="1400"/>
      <c r="G218" s="1400"/>
      <c r="H218" s="1398"/>
      <c r="I218" s="599"/>
      <c r="J218" s="1399"/>
      <c r="K218" s="1399"/>
      <c r="L218" s="1400"/>
      <c r="M218" s="1400"/>
      <c r="N218" s="1427"/>
      <c r="O218" s="600"/>
      <c r="P218" s="600"/>
      <c r="Q218" s="220" t="s">
        <v>1600</v>
      </c>
      <c r="R218" s="220" t="s">
        <v>1119</v>
      </c>
      <c r="S218" s="220" t="s">
        <v>1123</v>
      </c>
      <c r="T218" s="222"/>
      <c r="U218" s="222"/>
      <c r="V218" s="452"/>
      <c r="W218" s="641"/>
      <c r="X218" s="1401"/>
      <c r="Y218" s="1402"/>
    </row>
    <row r="219" spans="1:25" ht="66">
      <c r="A219" s="1379"/>
      <c r="B219" s="1379"/>
      <c r="C219" s="1379"/>
      <c r="D219" s="1379"/>
      <c r="E219" s="1379"/>
      <c r="F219" s="1369"/>
      <c r="G219" s="1369"/>
      <c r="H219" s="1382"/>
      <c r="I219" s="596"/>
      <c r="J219" s="1379"/>
      <c r="K219" s="1379"/>
      <c r="L219" s="1369"/>
      <c r="M219" s="1369"/>
      <c r="N219" s="1428"/>
      <c r="O219" s="598"/>
      <c r="P219" s="598"/>
      <c r="Q219" s="220" t="s">
        <v>1659</v>
      </c>
      <c r="R219" s="220" t="s">
        <v>1119</v>
      </c>
      <c r="S219" s="220" t="s">
        <v>1124</v>
      </c>
      <c r="T219" s="222"/>
      <c r="U219" s="222"/>
      <c r="V219" s="452"/>
      <c r="W219" s="640"/>
      <c r="X219" s="1386"/>
      <c r="Y219" s="1388"/>
    </row>
    <row r="220" spans="1:25" ht="49.5">
      <c r="A220" s="1378" t="s">
        <v>1953</v>
      </c>
      <c r="B220" s="1378">
        <v>369</v>
      </c>
      <c r="C220" s="1378" t="s">
        <v>1523</v>
      </c>
      <c r="D220" s="1378" t="s">
        <v>1764</v>
      </c>
      <c r="E220" s="1378" t="s">
        <v>1732</v>
      </c>
      <c r="F220" s="1368"/>
      <c r="G220" s="1368"/>
      <c r="H220" s="1381">
        <v>903012.13</v>
      </c>
      <c r="I220" s="595"/>
      <c r="J220" s="1378" t="s">
        <v>1531</v>
      </c>
      <c r="K220" s="1378" t="s">
        <v>1117</v>
      </c>
      <c r="L220" s="1368"/>
      <c r="M220" s="1368"/>
      <c r="N220" s="1426"/>
      <c r="O220" s="597"/>
      <c r="P220" s="597"/>
      <c r="Q220" s="220" t="s">
        <v>1531</v>
      </c>
      <c r="R220" s="220" t="s">
        <v>1117</v>
      </c>
      <c r="S220" s="220" t="s">
        <v>1120</v>
      </c>
      <c r="T220" s="222"/>
      <c r="U220" s="222"/>
      <c r="V220" s="452"/>
      <c r="W220" s="639"/>
      <c r="X220" s="1385"/>
      <c r="Y220" s="1387"/>
    </row>
    <row r="221" spans="1:25" ht="49.5">
      <c r="A221" s="1399"/>
      <c r="B221" s="1399"/>
      <c r="C221" s="1399"/>
      <c r="D221" s="1399"/>
      <c r="E221" s="1399"/>
      <c r="F221" s="1400"/>
      <c r="G221" s="1400"/>
      <c r="H221" s="1398"/>
      <c r="I221" s="599"/>
      <c r="J221" s="1399"/>
      <c r="K221" s="1399"/>
      <c r="L221" s="1400"/>
      <c r="M221" s="1400"/>
      <c r="N221" s="1427"/>
      <c r="O221" s="600"/>
      <c r="P221" s="600"/>
      <c r="Q221" s="220" t="s">
        <v>1660</v>
      </c>
      <c r="R221" s="220" t="s">
        <v>1117</v>
      </c>
      <c r="S221" s="220" t="s">
        <v>1122</v>
      </c>
      <c r="T221" s="222"/>
      <c r="U221" s="222"/>
      <c r="V221" s="452"/>
      <c r="W221" s="641"/>
      <c r="X221" s="1401"/>
      <c r="Y221" s="1402"/>
    </row>
    <row r="222" spans="1:25" ht="49.5">
      <c r="A222" s="1399"/>
      <c r="B222" s="1399"/>
      <c r="C222" s="1399"/>
      <c r="D222" s="1399"/>
      <c r="E222" s="1399"/>
      <c r="F222" s="1400"/>
      <c r="G222" s="1400"/>
      <c r="H222" s="1398"/>
      <c r="I222" s="599"/>
      <c r="J222" s="1399"/>
      <c r="K222" s="1399"/>
      <c r="L222" s="1400"/>
      <c r="M222" s="1400"/>
      <c r="N222" s="1427"/>
      <c r="O222" s="600"/>
      <c r="P222" s="600"/>
      <c r="Q222" s="220" t="s">
        <v>1661</v>
      </c>
      <c r="R222" s="220" t="s">
        <v>1119</v>
      </c>
      <c r="S222" s="220" t="s">
        <v>1130</v>
      </c>
      <c r="T222" s="222"/>
      <c r="U222" s="222"/>
      <c r="V222" s="452"/>
      <c r="W222" s="641"/>
      <c r="X222" s="1401"/>
      <c r="Y222" s="1402"/>
    </row>
    <row r="223" spans="1:25" ht="49.5">
      <c r="A223" s="1379"/>
      <c r="B223" s="1379"/>
      <c r="C223" s="1379"/>
      <c r="D223" s="1379"/>
      <c r="E223" s="1379"/>
      <c r="F223" s="1369"/>
      <c r="G223" s="1369"/>
      <c r="H223" s="1382"/>
      <c r="I223" s="596"/>
      <c r="J223" s="1379"/>
      <c r="K223" s="1379"/>
      <c r="L223" s="1369"/>
      <c r="M223" s="1369"/>
      <c r="N223" s="1428"/>
      <c r="O223" s="598"/>
      <c r="P223" s="598"/>
      <c r="Q223" s="220" t="s">
        <v>1662</v>
      </c>
      <c r="R223" s="220" t="s">
        <v>1119</v>
      </c>
      <c r="S223" s="220" t="s">
        <v>1129</v>
      </c>
      <c r="T223" s="222"/>
      <c r="U223" s="222"/>
      <c r="V223" s="452"/>
      <c r="W223" s="640"/>
      <c r="X223" s="1386"/>
      <c r="Y223" s="1388"/>
    </row>
    <row r="224" spans="1:25" ht="99">
      <c r="A224" s="1378" t="s">
        <v>1954</v>
      </c>
      <c r="B224" s="1378">
        <v>370</v>
      </c>
      <c r="C224" s="1378" t="s">
        <v>1524</v>
      </c>
      <c r="D224" s="1378" t="s">
        <v>1765</v>
      </c>
      <c r="E224" s="1378" t="s">
        <v>1732</v>
      </c>
      <c r="F224" s="1368"/>
      <c r="G224" s="1368"/>
      <c r="H224" s="1381">
        <v>1324647.0000000002</v>
      </c>
      <c r="I224" s="595"/>
      <c r="J224" s="1378" t="s">
        <v>1532</v>
      </c>
      <c r="K224" s="1378" t="s">
        <v>1117</v>
      </c>
      <c r="L224" s="1368"/>
      <c r="M224" s="1368"/>
      <c r="N224" s="1479"/>
      <c r="O224" s="614"/>
      <c r="P224" s="614"/>
      <c r="Q224" s="220" t="s">
        <v>1532</v>
      </c>
      <c r="R224" s="220" t="s">
        <v>1117</v>
      </c>
      <c r="S224" s="220" t="s">
        <v>1194</v>
      </c>
      <c r="T224" s="222"/>
      <c r="U224" s="222"/>
      <c r="V224" s="452"/>
      <c r="W224" s="639"/>
      <c r="X224" s="1385"/>
      <c r="Y224" s="1387"/>
    </row>
    <row r="225" spans="1:25" ht="16.5">
      <c r="A225" s="1399"/>
      <c r="B225" s="1399"/>
      <c r="C225" s="1399"/>
      <c r="D225" s="1399"/>
      <c r="E225" s="1399"/>
      <c r="F225" s="1400"/>
      <c r="G225" s="1400"/>
      <c r="H225" s="1398"/>
      <c r="I225" s="599"/>
      <c r="J225" s="1399"/>
      <c r="K225" s="1399"/>
      <c r="L225" s="1400"/>
      <c r="M225" s="1400"/>
      <c r="N225" s="1480"/>
      <c r="O225" s="615"/>
      <c r="P225" s="615"/>
      <c r="Q225" s="220" t="s">
        <v>1663</v>
      </c>
      <c r="R225" s="220" t="s">
        <v>1117</v>
      </c>
      <c r="S225" s="220" t="s">
        <v>1120</v>
      </c>
      <c r="T225" s="222"/>
      <c r="U225" s="222"/>
      <c r="V225" s="452"/>
      <c r="W225" s="641"/>
      <c r="X225" s="1401"/>
      <c r="Y225" s="1402"/>
    </row>
    <row r="226" spans="1:25" ht="33">
      <c r="A226" s="1399"/>
      <c r="B226" s="1399"/>
      <c r="C226" s="1399"/>
      <c r="D226" s="1399"/>
      <c r="E226" s="1399"/>
      <c r="F226" s="1400"/>
      <c r="G226" s="1400"/>
      <c r="H226" s="1398"/>
      <c r="I226" s="599"/>
      <c r="J226" s="1399"/>
      <c r="K226" s="1399"/>
      <c r="L226" s="1400"/>
      <c r="M226" s="1400"/>
      <c r="N226" s="1480"/>
      <c r="O226" s="615"/>
      <c r="P226" s="615"/>
      <c r="Q226" s="220" t="s">
        <v>1664</v>
      </c>
      <c r="R226" s="220" t="s">
        <v>1119</v>
      </c>
      <c r="S226" s="220" t="s">
        <v>1130</v>
      </c>
      <c r="T226" s="222"/>
      <c r="U226" s="222"/>
      <c r="V226" s="452"/>
      <c r="W226" s="641"/>
      <c r="X226" s="1401"/>
      <c r="Y226" s="1402"/>
    </row>
    <row r="227" spans="1:25" ht="66">
      <c r="A227" s="1379"/>
      <c r="B227" s="1379"/>
      <c r="C227" s="1379"/>
      <c r="D227" s="1379"/>
      <c r="E227" s="1379"/>
      <c r="F227" s="1369"/>
      <c r="G227" s="1369"/>
      <c r="H227" s="1382"/>
      <c r="I227" s="596"/>
      <c r="J227" s="1379"/>
      <c r="K227" s="1379"/>
      <c r="L227" s="1369"/>
      <c r="M227" s="1369"/>
      <c r="N227" s="1481"/>
      <c r="O227" s="616"/>
      <c r="P227" s="616"/>
      <c r="Q227" s="220" t="s">
        <v>1665</v>
      </c>
      <c r="R227" s="220" t="s">
        <v>1119</v>
      </c>
      <c r="S227" s="220" t="s">
        <v>1130</v>
      </c>
      <c r="T227" s="222"/>
      <c r="U227" s="222"/>
      <c r="V227" s="452"/>
      <c r="W227" s="640"/>
      <c r="X227" s="1386"/>
      <c r="Y227" s="1388"/>
    </row>
    <row r="228" spans="1:25" ht="49.5">
      <c r="A228" s="1378" t="s">
        <v>1955</v>
      </c>
      <c r="B228" s="1378">
        <v>362</v>
      </c>
      <c r="C228" s="1378" t="s">
        <v>1525</v>
      </c>
      <c r="D228" s="1378" t="s">
        <v>1792</v>
      </c>
      <c r="E228" s="1378" t="s">
        <v>1732</v>
      </c>
      <c r="F228" s="1368"/>
      <c r="G228" s="1368"/>
      <c r="H228" s="1381">
        <v>818225</v>
      </c>
      <c r="I228" s="595"/>
      <c r="J228" s="1378" t="s">
        <v>1533</v>
      </c>
      <c r="K228" s="1378" t="s">
        <v>1117</v>
      </c>
      <c r="L228" s="1368"/>
      <c r="M228" s="1368"/>
      <c r="N228" s="1479"/>
      <c r="O228" s="614"/>
      <c r="P228" s="614"/>
      <c r="Q228" s="220" t="s">
        <v>1533</v>
      </c>
      <c r="R228" s="220" t="s">
        <v>1117</v>
      </c>
      <c r="S228" s="220" t="s">
        <v>1132</v>
      </c>
      <c r="T228" s="222"/>
      <c r="U228" s="222"/>
      <c r="V228" s="452"/>
      <c r="W228" s="639"/>
      <c r="X228" s="1385"/>
      <c r="Y228" s="1387"/>
    </row>
    <row r="229" spans="1:25" ht="66">
      <c r="A229" s="1399"/>
      <c r="B229" s="1399"/>
      <c r="C229" s="1399"/>
      <c r="D229" s="1399"/>
      <c r="E229" s="1399"/>
      <c r="F229" s="1400"/>
      <c r="G229" s="1400"/>
      <c r="H229" s="1398"/>
      <c r="I229" s="599"/>
      <c r="J229" s="1399"/>
      <c r="K229" s="1399"/>
      <c r="L229" s="1400"/>
      <c r="M229" s="1400"/>
      <c r="N229" s="1480"/>
      <c r="O229" s="615"/>
      <c r="P229" s="615"/>
      <c r="Q229" s="220" t="s">
        <v>1666</v>
      </c>
      <c r="R229" s="220" t="s">
        <v>1117</v>
      </c>
      <c r="S229" s="220" t="s">
        <v>1132</v>
      </c>
      <c r="T229" s="222"/>
      <c r="U229" s="222"/>
      <c r="V229" s="452"/>
      <c r="W229" s="641"/>
      <c r="X229" s="1401"/>
      <c r="Y229" s="1402"/>
    </row>
    <row r="230" spans="1:25" ht="33">
      <c r="A230" s="1399"/>
      <c r="B230" s="1399"/>
      <c r="C230" s="1399"/>
      <c r="D230" s="1399"/>
      <c r="E230" s="1399"/>
      <c r="F230" s="1400"/>
      <c r="G230" s="1400"/>
      <c r="H230" s="1398"/>
      <c r="I230" s="599"/>
      <c r="J230" s="1399"/>
      <c r="K230" s="1399"/>
      <c r="L230" s="1400"/>
      <c r="M230" s="1400"/>
      <c r="N230" s="1480"/>
      <c r="O230" s="615"/>
      <c r="P230" s="615"/>
      <c r="Q230" s="220" t="s">
        <v>1667</v>
      </c>
      <c r="R230" s="220" t="s">
        <v>1117</v>
      </c>
      <c r="S230" s="220" t="s">
        <v>1766</v>
      </c>
      <c r="T230" s="222"/>
      <c r="U230" s="222"/>
      <c r="V230" s="452"/>
      <c r="W230" s="641"/>
      <c r="X230" s="1401"/>
      <c r="Y230" s="1402"/>
    </row>
    <row r="231" spans="1:25" ht="49.5">
      <c r="A231" s="1399"/>
      <c r="B231" s="1399"/>
      <c r="C231" s="1399"/>
      <c r="D231" s="1399"/>
      <c r="E231" s="1399"/>
      <c r="F231" s="1400"/>
      <c r="G231" s="1400"/>
      <c r="H231" s="1398"/>
      <c r="I231" s="599"/>
      <c r="J231" s="1399"/>
      <c r="K231" s="1399"/>
      <c r="L231" s="1400"/>
      <c r="M231" s="1400"/>
      <c r="N231" s="1480"/>
      <c r="O231" s="615"/>
      <c r="P231" s="615"/>
      <c r="Q231" s="220" t="s">
        <v>1655</v>
      </c>
      <c r="R231" s="220" t="s">
        <v>1119</v>
      </c>
      <c r="S231" s="220" t="s">
        <v>1129</v>
      </c>
      <c r="T231" s="222"/>
      <c r="U231" s="222"/>
      <c r="V231" s="452"/>
      <c r="W231" s="641"/>
      <c r="X231" s="1401"/>
      <c r="Y231" s="1402"/>
    </row>
    <row r="232" spans="1:25" ht="49.5">
      <c r="A232" s="1379"/>
      <c r="B232" s="1379"/>
      <c r="C232" s="1379"/>
      <c r="D232" s="1379"/>
      <c r="E232" s="1379"/>
      <c r="F232" s="1369"/>
      <c r="G232" s="1369"/>
      <c r="H232" s="1382"/>
      <c r="I232" s="596"/>
      <c r="J232" s="1379"/>
      <c r="K232" s="1379"/>
      <c r="L232" s="1369"/>
      <c r="M232" s="1369"/>
      <c r="N232" s="1481"/>
      <c r="O232" s="616"/>
      <c r="P232" s="616"/>
      <c r="Q232" s="220" t="s">
        <v>1668</v>
      </c>
      <c r="R232" s="220" t="s">
        <v>1119</v>
      </c>
      <c r="S232" s="220" t="s">
        <v>1129</v>
      </c>
      <c r="T232" s="222"/>
      <c r="U232" s="222"/>
      <c r="V232" s="452"/>
      <c r="W232" s="640"/>
      <c r="X232" s="1386"/>
      <c r="Y232" s="1388"/>
    </row>
    <row r="233" spans="1:25" ht="82.5">
      <c r="A233" s="1352" t="s">
        <v>1956</v>
      </c>
      <c r="B233" s="1405">
        <v>543</v>
      </c>
      <c r="C233" s="1352" t="s">
        <v>1535</v>
      </c>
      <c r="D233" s="1405" t="s">
        <v>1767</v>
      </c>
      <c r="E233" s="1405" t="s">
        <v>1167</v>
      </c>
      <c r="F233" s="1405" t="s">
        <v>2007</v>
      </c>
      <c r="G233" s="1405" t="s">
        <v>2008</v>
      </c>
      <c r="H233" s="1352">
        <v>217659.56</v>
      </c>
      <c r="I233" s="1352">
        <v>217659.56</v>
      </c>
      <c r="J233" s="1352" t="s">
        <v>1553</v>
      </c>
      <c r="K233" s="1405" t="s">
        <v>1119</v>
      </c>
      <c r="L233" s="1405" t="s">
        <v>2009</v>
      </c>
      <c r="M233" s="1405">
        <v>1</v>
      </c>
      <c r="N233" s="1448">
        <v>184618.84</v>
      </c>
      <c r="O233" s="873">
        <v>99190.87</v>
      </c>
      <c r="P233" s="873">
        <v>94186.49</v>
      </c>
      <c r="Q233" s="858" t="s">
        <v>1553</v>
      </c>
      <c r="R233" s="858" t="s">
        <v>1119</v>
      </c>
      <c r="S233" s="858" t="s">
        <v>1127</v>
      </c>
      <c r="T233" s="858" t="s">
        <v>2024</v>
      </c>
      <c r="U233" s="858">
        <v>1</v>
      </c>
      <c r="V233" s="860">
        <v>15202.56</v>
      </c>
      <c r="W233" s="860">
        <v>14435.56</v>
      </c>
      <c r="X233" s="1385">
        <v>6</v>
      </c>
      <c r="Y233" s="1387">
        <v>183240.93</v>
      </c>
    </row>
    <row r="234" spans="1:25" ht="33">
      <c r="A234" s="1353"/>
      <c r="B234" s="1406"/>
      <c r="C234" s="1353"/>
      <c r="D234" s="1406"/>
      <c r="E234" s="1406"/>
      <c r="F234" s="1406"/>
      <c r="G234" s="1406"/>
      <c r="H234" s="1353"/>
      <c r="I234" s="1353"/>
      <c r="J234" s="1353"/>
      <c r="K234" s="1406"/>
      <c r="L234" s="1406"/>
      <c r="M234" s="1406"/>
      <c r="N234" s="1450"/>
      <c r="O234" s="873">
        <v>38698.28</v>
      </c>
      <c r="P234" s="873">
        <v>42701.78</v>
      </c>
      <c r="Q234" s="858" t="s">
        <v>1669</v>
      </c>
      <c r="R234" s="858" t="s">
        <v>1117</v>
      </c>
      <c r="S234" s="858" t="s">
        <v>1125</v>
      </c>
      <c r="T234" s="858" t="s">
        <v>2010</v>
      </c>
      <c r="U234" s="858">
        <v>1</v>
      </c>
      <c r="V234" s="860">
        <v>5931.12</v>
      </c>
      <c r="W234" s="860">
        <v>6544.72</v>
      </c>
      <c r="X234" s="1401"/>
      <c r="Y234" s="1402"/>
    </row>
    <row r="235" spans="1:25" ht="33">
      <c r="A235" s="1354"/>
      <c r="B235" s="1407"/>
      <c r="C235" s="1354"/>
      <c r="D235" s="1407"/>
      <c r="E235" s="1407"/>
      <c r="F235" s="1407"/>
      <c r="G235" s="1407"/>
      <c r="H235" s="1354"/>
      <c r="I235" s="1354"/>
      <c r="J235" s="1354"/>
      <c r="K235" s="1407"/>
      <c r="L235" s="1407"/>
      <c r="M235" s="1407"/>
      <c r="N235" s="1449"/>
      <c r="O235" s="873">
        <v>46729.69</v>
      </c>
      <c r="P235" s="873">
        <v>47730.57</v>
      </c>
      <c r="Q235" s="858" t="s">
        <v>1670</v>
      </c>
      <c r="R235" s="858" t="s">
        <v>1119</v>
      </c>
      <c r="S235" s="858" t="s">
        <v>1135</v>
      </c>
      <c r="T235" s="858" t="s">
        <v>2025</v>
      </c>
      <c r="U235" s="858">
        <v>1</v>
      </c>
      <c r="V235" s="860">
        <v>7162.06</v>
      </c>
      <c r="W235" s="860">
        <v>7315.46</v>
      </c>
      <c r="X235" s="1386"/>
      <c r="Y235" s="1388"/>
    </row>
    <row r="236" spans="1:25" ht="49.5">
      <c r="A236" s="1352" t="s">
        <v>1957</v>
      </c>
      <c r="B236" s="1405">
        <v>556</v>
      </c>
      <c r="C236" s="1352" t="s">
        <v>1536</v>
      </c>
      <c r="D236" s="1441" t="s">
        <v>1768</v>
      </c>
      <c r="E236" s="1405" t="s">
        <v>1167</v>
      </c>
      <c r="F236" s="1405" t="s">
        <v>2004</v>
      </c>
      <c r="G236" s="1405" t="s">
        <v>2005</v>
      </c>
      <c r="H236" s="1352">
        <v>178594</v>
      </c>
      <c r="I236" s="856"/>
      <c r="J236" s="1352" t="s">
        <v>1554</v>
      </c>
      <c r="K236" s="1405" t="s">
        <v>1117</v>
      </c>
      <c r="L236" s="1405" t="s">
        <v>2003</v>
      </c>
      <c r="M236" s="1405">
        <v>1</v>
      </c>
      <c r="N236" s="1448">
        <v>151483.44</v>
      </c>
      <c r="O236" s="857"/>
      <c r="P236" s="857"/>
      <c r="Q236" s="858" t="s">
        <v>1554</v>
      </c>
      <c r="R236" s="858" t="s">
        <v>1117</v>
      </c>
      <c r="S236" s="858" t="s">
        <v>1125</v>
      </c>
      <c r="T236" s="858" t="s">
        <v>2006</v>
      </c>
      <c r="U236" s="858">
        <v>1</v>
      </c>
      <c r="V236" s="860">
        <v>12990.41</v>
      </c>
      <c r="W236" s="865"/>
      <c r="X236" s="1385">
        <v>5</v>
      </c>
      <c r="Y236" s="1387">
        <v>143634.37</v>
      </c>
    </row>
    <row r="237" spans="1:25" ht="33">
      <c r="A237" s="1354"/>
      <c r="B237" s="1407"/>
      <c r="C237" s="1354"/>
      <c r="D237" s="1443"/>
      <c r="E237" s="1407"/>
      <c r="F237" s="1407"/>
      <c r="G237" s="1407"/>
      <c r="H237" s="1354"/>
      <c r="I237" s="862"/>
      <c r="J237" s="1354"/>
      <c r="K237" s="1407"/>
      <c r="L237" s="1407"/>
      <c r="M237" s="1407"/>
      <c r="N237" s="1449"/>
      <c r="O237" s="863"/>
      <c r="P237" s="863"/>
      <c r="Q237" s="858" t="s">
        <v>1671</v>
      </c>
      <c r="R237" s="858" t="s">
        <v>1119</v>
      </c>
      <c r="S237" s="858" t="s">
        <v>1127</v>
      </c>
      <c r="T237" s="858" t="s">
        <v>2026</v>
      </c>
      <c r="U237" s="858">
        <v>1</v>
      </c>
      <c r="V237" s="860">
        <v>10226.81</v>
      </c>
      <c r="W237" s="864"/>
      <c r="X237" s="1386"/>
      <c r="Y237" s="1388"/>
    </row>
    <row r="238" spans="1:25" ht="33">
      <c r="A238" s="1352" t="s">
        <v>1922</v>
      </c>
      <c r="B238" s="1405">
        <v>602</v>
      </c>
      <c r="C238" s="1352" t="s">
        <v>1537</v>
      </c>
      <c r="D238" s="1405" t="s">
        <v>1769</v>
      </c>
      <c r="E238" s="1405" t="s">
        <v>1167</v>
      </c>
      <c r="F238" s="1405" t="s">
        <v>2030</v>
      </c>
      <c r="G238" s="1405" t="s">
        <v>2031</v>
      </c>
      <c r="H238" s="1352">
        <v>235371.05</v>
      </c>
      <c r="I238" s="856"/>
      <c r="J238" s="1352" t="s">
        <v>1555</v>
      </c>
      <c r="K238" s="1405" t="s">
        <v>1117</v>
      </c>
      <c r="L238" s="1405" t="s">
        <v>2029</v>
      </c>
      <c r="M238" s="1405">
        <v>1</v>
      </c>
      <c r="N238" s="1448">
        <v>199641.72</v>
      </c>
      <c r="O238" s="857"/>
      <c r="P238" s="857"/>
      <c r="Q238" s="858" t="s">
        <v>1555</v>
      </c>
      <c r="R238" s="858" t="s">
        <v>1117</v>
      </c>
      <c r="S238" s="858" t="s">
        <v>1121</v>
      </c>
      <c r="T238" s="858" t="s">
        <v>2032</v>
      </c>
      <c r="U238" s="858">
        <v>1</v>
      </c>
      <c r="V238" s="860">
        <v>26270.31</v>
      </c>
      <c r="W238" s="865"/>
      <c r="X238" s="1385">
        <v>4</v>
      </c>
      <c r="Y238" s="1387">
        <v>103006.95</v>
      </c>
    </row>
    <row r="239" spans="1:25" ht="33">
      <c r="A239" s="1353"/>
      <c r="B239" s="1406"/>
      <c r="C239" s="1353"/>
      <c r="D239" s="1406"/>
      <c r="E239" s="1406"/>
      <c r="F239" s="1406"/>
      <c r="G239" s="1406"/>
      <c r="H239" s="1353"/>
      <c r="I239" s="870"/>
      <c r="J239" s="1353"/>
      <c r="K239" s="1406"/>
      <c r="L239" s="1406"/>
      <c r="M239" s="1406"/>
      <c r="N239" s="1450"/>
      <c r="O239" s="866"/>
      <c r="P239" s="866"/>
      <c r="Q239" s="858" t="s">
        <v>1672</v>
      </c>
      <c r="R239" s="858" t="s">
        <v>1117</v>
      </c>
      <c r="S239" s="858" t="s">
        <v>1120</v>
      </c>
      <c r="T239" s="858" t="s">
        <v>2033</v>
      </c>
      <c r="U239" s="858">
        <v>1</v>
      </c>
      <c r="V239" s="860">
        <v>2089.64</v>
      </c>
      <c r="W239" s="868"/>
      <c r="X239" s="1401"/>
      <c r="Y239" s="1402"/>
    </row>
    <row r="240" spans="1:25" ht="33">
      <c r="A240" s="1354"/>
      <c r="B240" s="1407"/>
      <c r="C240" s="1354"/>
      <c r="D240" s="1407"/>
      <c r="E240" s="1407"/>
      <c r="F240" s="1407"/>
      <c r="G240" s="1407"/>
      <c r="H240" s="1354"/>
      <c r="I240" s="862"/>
      <c r="J240" s="1354"/>
      <c r="K240" s="1407"/>
      <c r="L240" s="1407"/>
      <c r="M240" s="1407"/>
      <c r="N240" s="1449"/>
      <c r="O240" s="863"/>
      <c r="P240" s="863"/>
      <c r="Q240" s="858" t="s">
        <v>1673</v>
      </c>
      <c r="R240" s="858" t="s">
        <v>1119</v>
      </c>
      <c r="S240" s="858" t="s">
        <v>1123</v>
      </c>
      <c r="T240" s="858" t="s">
        <v>2075</v>
      </c>
      <c r="U240" s="858">
        <v>1</v>
      </c>
      <c r="V240" s="860">
        <v>2238.29</v>
      </c>
      <c r="W240" s="864"/>
      <c r="X240" s="1386"/>
      <c r="Y240" s="1388"/>
    </row>
    <row r="241" spans="1:25" ht="33">
      <c r="A241" s="1352" t="s">
        <v>1921</v>
      </c>
      <c r="B241" s="1405">
        <v>565</v>
      </c>
      <c r="C241" s="1352" t="s">
        <v>1538</v>
      </c>
      <c r="D241" s="1405" t="s">
        <v>1770</v>
      </c>
      <c r="E241" s="1405" t="s">
        <v>1167</v>
      </c>
      <c r="F241" s="1405" t="s">
        <v>2042</v>
      </c>
      <c r="G241" s="1405" t="s">
        <v>2043</v>
      </c>
      <c r="H241" s="1352">
        <v>236500</v>
      </c>
      <c r="I241" s="1352"/>
      <c r="J241" s="1352" t="s">
        <v>477</v>
      </c>
      <c r="K241" s="1405" t="s">
        <v>1117</v>
      </c>
      <c r="L241" s="1405" t="s">
        <v>2044</v>
      </c>
      <c r="M241" s="1405">
        <v>1</v>
      </c>
      <c r="N241" s="1448">
        <v>200599.3</v>
      </c>
      <c r="O241" s="857"/>
      <c r="P241" s="857"/>
      <c r="Q241" s="858" t="s">
        <v>477</v>
      </c>
      <c r="R241" s="858" t="s">
        <v>1117</v>
      </c>
      <c r="S241" s="858" t="s">
        <v>1121</v>
      </c>
      <c r="T241" s="858" t="s">
        <v>2050</v>
      </c>
      <c r="U241" s="858">
        <v>1</v>
      </c>
      <c r="V241" s="860">
        <v>12663.3</v>
      </c>
      <c r="W241" s="865"/>
      <c r="X241" s="1385">
        <v>5</v>
      </c>
      <c r="Y241" s="1387">
        <v>204984.55</v>
      </c>
    </row>
    <row r="242" spans="1:25" ht="33">
      <c r="A242" s="1353"/>
      <c r="B242" s="1406"/>
      <c r="C242" s="1353"/>
      <c r="D242" s="1406"/>
      <c r="E242" s="1406"/>
      <c r="F242" s="1406"/>
      <c r="G242" s="1406"/>
      <c r="H242" s="1353"/>
      <c r="I242" s="1353"/>
      <c r="J242" s="1353"/>
      <c r="K242" s="1406"/>
      <c r="L242" s="1406"/>
      <c r="M242" s="1406"/>
      <c r="N242" s="1450"/>
      <c r="O242" s="866"/>
      <c r="P242" s="866"/>
      <c r="Q242" s="858" t="s">
        <v>1674</v>
      </c>
      <c r="R242" s="858" t="s">
        <v>1117</v>
      </c>
      <c r="S242" s="858" t="s">
        <v>1121</v>
      </c>
      <c r="T242" s="858" t="s">
        <v>2051</v>
      </c>
      <c r="U242" s="858">
        <v>1</v>
      </c>
      <c r="V242" s="860">
        <v>5708.3</v>
      </c>
      <c r="W242" s="868"/>
      <c r="X242" s="1401"/>
      <c r="Y242" s="1402"/>
    </row>
    <row r="243" spans="1:25" ht="33">
      <c r="A243" s="1353"/>
      <c r="B243" s="1406"/>
      <c r="C243" s="1353"/>
      <c r="D243" s="1406"/>
      <c r="E243" s="1406"/>
      <c r="F243" s="1406"/>
      <c r="G243" s="1406"/>
      <c r="H243" s="1353"/>
      <c r="I243" s="1353"/>
      <c r="J243" s="1353"/>
      <c r="K243" s="1406"/>
      <c r="L243" s="1406"/>
      <c r="M243" s="1406"/>
      <c r="N243" s="1450"/>
      <c r="O243" s="866"/>
      <c r="P243" s="866"/>
      <c r="Q243" s="858" t="s">
        <v>1675</v>
      </c>
      <c r="R243" s="858" t="s">
        <v>1119</v>
      </c>
      <c r="S243" s="858" t="s">
        <v>1128</v>
      </c>
      <c r="T243" s="874"/>
      <c r="U243" s="858">
        <v>1</v>
      </c>
      <c r="V243" s="860">
        <v>6067.1</v>
      </c>
      <c r="W243" s="872"/>
      <c r="X243" s="1401"/>
      <c r="Y243" s="1402"/>
    </row>
    <row r="244" spans="1:25" ht="33">
      <c r="A244" s="1354"/>
      <c r="B244" s="1407"/>
      <c r="C244" s="1354"/>
      <c r="D244" s="1407"/>
      <c r="E244" s="1407"/>
      <c r="F244" s="1407"/>
      <c r="G244" s="1407"/>
      <c r="H244" s="1354"/>
      <c r="I244" s="1354"/>
      <c r="J244" s="1354"/>
      <c r="K244" s="1407"/>
      <c r="L244" s="1407"/>
      <c r="M244" s="1407"/>
      <c r="N244" s="1449"/>
      <c r="O244" s="863"/>
      <c r="P244" s="863"/>
      <c r="Q244" s="858" t="s">
        <v>56</v>
      </c>
      <c r="R244" s="858" t="s">
        <v>1119</v>
      </c>
      <c r="S244" s="858" t="s">
        <v>1128</v>
      </c>
      <c r="T244" s="858" t="s">
        <v>2159</v>
      </c>
      <c r="U244" s="858">
        <v>1</v>
      </c>
      <c r="V244" s="860">
        <v>6306.3</v>
      </c>
      <c r="W244" s="864"/>
      <c r="X244" s="1386"/>
      <c r="Y244" s="1388"/>
    </row>
    <row r="245" spans="1:25" ht="135">
      <c r="A245" s="1146" t="s">
        <v>1920</v>
      </c>
      <c r="B245" s="1146">
        <v>538</v>
      </c>
      <c r="C245" s="1146" t="s">
        <v>1539</v>
      </c>
      <c r="D245" s="1146" t="s">
        <v>1771</v>
      </c>
      <c r="E245" s="1146" t="s">
        <v>1286</v>
      </c>
      <c r="F245" s="1444"/>
      <c r="G245" s="1444"/>
      <c r="H245" s="1446">
        <v>246956.98</v>
      </c>
      <c r="I245" s="610"/>
      <c r="J245" s="1146" t="s">
        <v>1723</v>
      </c>
      <c r="K245" s="1146" t="s">
        <v>1119</v>
      </c>
      <c r="L245" s="1444"/>
      <c r="M245" s="1444"/>
      <c r="N245" s="1452"/>
      <c r="O245" s="617"/>
      <c r="P245" s="617"/>
      <c r="Q245" s="496" t="s">
        <v>1723</v>
      </c>
      <c r="R245" s="496" t="s">
        <v>1119</v>
      </c>
      <c r="S245" s="496" t="s">
        <v>1129</v>
      </c>
      <c r="T245" s="498"/>
      <c r="U245" s="498"/>
      <c r="V245" s="499"/>
      <c r="W245" s="648"/>
      <c r="X245" s="1385"/>
      <c r="Y245" s="1387"/>
    </row>
    <row r="246" spans="1:25" ht="30">
      <c r="A246" s="1147"/>
      <c r="B246" s="1147"/>
      <c r="C246" s="1147"/>
      <c r="D246" s="1147"/>
      <c r="E246" s="1147"/>
      <c r="F246" s="1451"/>
      <c r="G246" s="1451"/>
      <c r="H246" s="1456"/>
      <c r="I246" s="621"/>
      <c r="J246" s="1147"/>
      <c r="K246" s="1147"/>
      <c r="L246" s="1451"/>
      <c r="M246" s="1451"/>
      <c r="N246" s="1453"/>
      <c r="O246" s="618"/>
      <c r="P246" s="618"/>
      <c r="Q246" s="496" t="s">
        <v>1676</v>
      </c>
      <c r="R246" s="496" t="s">
        <v>1117</v>
      </c>
      <c r="S246" s="496" t="s">
        <v>1125</v>
      </c>
      <c r="T246" s="498"/>
      <c r="U246" s="498"/>
      <c r="V246" s="499"/>
      <c r="W246" s="650"/>
      <c r="X246" s="1401"/>
      <c r="Y246" s="1402"/>
    </row>
    <row r="247" spans="1:25" ht="30">
      <c r="A247" s="1148"/>
      <c r="B247" s="1148"/>
      <c r="C247" s="1148"/>
      <c r="D247" s="1148"/>
      <c r="E247" s="1148"/>
      <c r="F247" s="1445"/>
      <c r="G247" s="1445"/>
      <c r="H247" s="1447"/>
      <c r="I247" s="611"/>
      <c r="J247" s="1148"/>
      <c r="K247" s="1148"/>
      <c r="L247" s="1445"/>
      <c r="M247" s="1445"/>
      <c r="N247" s="1454"/>
      <c r="O247" s="619"/>
      <c r="P247" s="619"/>
      <c r="Q247" s="496" t="s">
        <v>1677</v>
      </c>
      <c r="R247" s="496" t="s">
        <v>1119</v>
      </c>
      <c r="S247" s="496" t="s">
        <v>1124</v>
      </c>
      <c r="T247" s="498"/>
      <c r="U247" s="498"/>
      <c r="V247" s="499"/>
      <c r="W247" s="649"/>
      <c r="X247" s="1386"/>
      <c r="Y247" s="1388"/>
    </row>
    <row r="248" spans="1:25" ht="33">
      <c r="A248" s="1352" t="s">
        <v>1923</v>
      </c>
      <c r="B248" s="1405">
        <v>900</v>
      </c>
      <c r="C248" s="1352" t="s">
        <v>1540</v>
      </c>
      <c r="D248" s="1457" t="s">
        <v>1772</v>
      </c>
      <c r="E248" s="1405" t="s">
        <v>1167</v>
      </c>
      <c r="F248" s="1405" t="s">
        <v>2078</v>
      </c>
      <c r="G248" s="1405" t="s">
        <v>2079</v>
      </c>
      <c r="H248" s="1352">
        <v>116286.25</v>
      </c>
      <c r="I248" s="856"/>
      <c r="J248" s="1352" t="s">
        <v>26</v>
      </c>
      <c r="K248" s="1459" t="s">
        <v>1119</v>
      </c>
      <c r="L248" s="1405" t="s">
        <v>2080</v>
      </c>
      <c r="M248" s="1405">
        <v>1</v>
      </c>
      <c r="N248" s="1448">
        <v>98634</v>
      </c>
      <c r="O248" s="857"/>
      <c r="P248" s="857"/>
      <c r="Q248" s="858" t="s">
        <v>26</v>
      </c>
      <c r="R248" s="858" t="s">
        <v>1119</v>
      </c>
      <c r="S248" s="858" t="s">
        <v>1129</v>
      </c>
      <c r="T248" s="859" t="s">
        <v>2217</v>
      </c>
      <c r="U248" s="858">
        <v>1</v>
      </c>
      <c r="V248" s="860">
        <v>10639.38</v>
      </c>
      <c r="W248" s="861"/>
      <c r="X248" s="1385">
        <v>5</v>
      </c>
      <c r="Y248" s="1387">
        <v>94113.53</v>
      </c>
    </row>
    <row r="249" spans="1:25" ht="66">
      <c r="A249" s="1354"/>
      <c r="B249" s="1407"/>
      <c r="C249" s="1354"/>
      <c r="D249" s="1458"/>
      <c r="E249" s="1407"/>
      <c r="F249" s="1407"/>
      <c r="G249" s="1407"/>
      <c r="H249" s="1354"/>
      <c r="I249" s="862"/>
      <c r="J249" s="1354"/>
      <c r="K249" s="1460"/>
      <c r="L249" s="1407"/>
      <c r="M249" s="1407"/>
      <c r="N249" s="1449"/>
      <c r="O249" s="863"/>
      <c r="P249" s="863"/>
      <c r="Q249" s="858" t="s">
        <v>2082</v>
      </c>
      <c r="R249" s="858" t="s">
        <v>1117</v>
      </c>
      <c r="S249" s="858" t="s">
        <v>1131</v>
      </c>
      <c r="T249" s="858" t="s">
        <v>2081</v>
      </c>
      <c r="U249" s="858">
        <v>1</v>
      </c>
      <c r="V249" s="860">
        <v>4454.57</v>
      </c>
      <c r="W249" s="864"/>
      <c r="X249" s="1386"/>
      <c r="Y249" s="1388"/>
    </row>
    <row r="250" spans="1:25" ht="82.5">
      <c r="A250" s="1352" t="s">
        <v>1958</v>
      </c>
      <c r="B250" s="1405">
        <v>549</v>
      </c>
      <c r="C250" s="1352" t="s">
        <v>1541</v>
      </c>
      <c r="D250" s="1405" t="s">
        <v>1773</v>
      </c>
      <c r="E250" s="1405" t="s">
        <v>1167</v>
      </c>
      <c r="F250" s="1405" t="s">
        <v>2046</v>
      </c>
      <c r="G250" s="1405" t="s">
        <v>2049</v>
      </c>
      <c r="H250" s="1352">
        <v>247471.15</v>
      </c>
      <c r="I250" s="856"/>
      <c r="J250" s="1352" t="s">
        <v>1556</v>
      </c>
      <c r="K250" s="1405" t="s">
        <v>1119</v>
      </c>
      <c r="L250" s="1405" t="s">
        <v>2048</v>
      </c>
      <c r="M250" s="1405">
        <v>1</v>
      </c>
      <c r="N250" s="1448">
        <v>209905.03</v>
      </c>
      <c r="O250" s="857"/>
      <c r="P250" s="857"/>
      <c r="Q250" s="858" t="s">
        <v>1556</v>
      </c>
      <c r="R250" s="858" t="s">
        <v>1119</v>
      </c>
      <c r="S250" s="858" t="s">
        <v>1127</v>
      </c>
      <c r="T250" s="858" t="s">
        <v>2158</v>
      </c>
      <c r="U250" s="858">
        <v>1</v>
      </c>
      <c r="V250" s="860">
        <v>34640.77</v>
      </c>
      <c r="W250" s="865"/>
      <c r="X250" s="1385">
        <v>5</v>
      </c>
      <c r="Y250" s="1387">
        <v>187473.11</v>
      </c>
    </row>
    <row r="251" spans="1:25" ht="33">
      <c r="A251" s="1354"/>
      <c r="B251" s="1407"/>
      <c r="C251" s="1354"/>
      <c r="D251" s="1407"/>
      <c r="E251" s="1407"/>
      <c r="F251" s="1407"/>
      <c r="G251" s="1407"/>
      <c r="H251" s="1354"/>
      <c r="I251" s="862"/>
      <c r="J251" s="1354"/>
      <c r="K251" s="1407"/>
      <c r="L251" s="1407"/>
      <c r="M251" s="1407"/>
      <c r="N251" s="1449"/>
      <c r="O251" s="863"/>
      <c r="P251" s="863"/>
      <c r="Q251" s="858" t="s">
        <v>1669</v>
      </c>
      <c r="R251" s="858" t="s">
        <v>1117</v>
      </c>
      <c r="S251" s="858" t="s">
        <v>1125</v>
      </c>
      <c r="T251" s="858" t="s">
        <v>2052</v>
      </c>
      <c r="U251" s="858">
        <v>1</v>
      </c>
      <c r="V251" s="860">
        <v>14459.43</v>
      </c>
      <c r="W251" s="864"/>
      <c r="X251" s="1386"/>
      <c r="Y251" s="1388"/>
    </row>
    <row r="252" spans="1:25" s="696" customFormat="1" ht="33">
      <c r="A252" s="1352" t="s">
        <v>1959</v>
      </c>
      <c r="B252" s="1405">
        <v>897</v>
      </c>
      <c r="C252" s="1352" t="s">
        <v>1542</v>
      </c>
      <c r="D252" s="1405" t="s">
        <v>1774</v>
      </c>
      <c r="E252" s="1405" t="s">
        <v>1167</v>
      </c>
      <c r="F252" s="1405" t="s">
        <v>2101</v>
      </c>
      <c r="G252" s="1405" t="s">
        <v>2266</v>
      </c>
      <c r="H252" s="1352">
        <v>249940.75</v>
      </c>
      <c r="I252" s="1352"/>
      <c r="J252" s="1352" t="s">
        <v>1557</v>
      </c>
      <c r="K252" s="1405" t="s">
        <v>1119</v>
      </c>
      <c r="L252" s="1405" t="s">
        <v>2103</v>
      </c>
      <c r="M252" s="1405">
        <v>1</v>
      </c>
      <c r="N252" s="1448">
        <v>211999.74</v>
      </c>
      <c r="O252" s="857"/>
      <c r="P252" s="857"/>
      <c r="Q252" s="858" t="s">
        <v>1557</v>
      </c>
      <c r="R252" s="858" t="s">
        <v>1119</v>
      </c>
      <c r="S252" s="858" t="s">
        <v>1130</v>
      </c>
      <c r="T252" s="858" t="s">
        <v>2247</v>
      </c>
      <c r="U252" s="858">
        <v>1</v>
      </c>
      <c r="V252" s="860">
        <v>11322.87</v>
      </c>
      <c r="W252" s="861"/>
      <c r="X252" s="1461">
        <v>9</v>
      </c>
      <c r="Y252" s="1464">
        <v>236447.18</v>
      </c>
    </row>
    <row r="253" spans="1:25" s="696" customFormat="1" ht="49.5">
      <c r="A253" s="1353"/>
      <c r="B253" s="1406"/>
      <c r="C253" s="1353"/>
      <c r="D253" s="1406"/>
      <c r="E253" s="1406"/>
      <c r="F253" s="1406"/>
      <c r="G253" s="1406"/>
      <c r="H253" s="1353"/>
      <c r="I253" s="1353"/>
      <c r="J253" s="1353"/>
      <c r="K253" s="1406"/>
      <c r="L253" s="1406"/>
      <c r="M253" s="1406"/>
      <c r="N253" s="1450"/>
      <c r="O253" s="866"/>
      <c r="P253" s="866"/>
      <c r="Q253" s="858" t="s">
        <v>1678</v>
      </c>
      <c r="R253" s="858" t="s">
        <v>1117</v>
      </c>
      <c r="S253" s="858" t="s">
        <v>1120</v>
      </c>
      <c r="T253" s="858" t="s">
        <v>1161</v>
      </c>
      <c r="U253" s="867">
        <v>0</v>
      </c>
      <c r="V253" s="860">
        <v>0</v>
      </c>
      <c r="W253" s="868"/>
      <c r="X253" s="1462"/>
      <c r="Y253" s="1465"/>
    </row>
    <row r="254" spans="1:25" s="696" customFormat="1" ht="33">
      <c r="A254" s="1353"/>
      <c r="B254" s="1406"/>
      <c r="C254" s="1353"/>
      <c r="D254" s="1406"/>
      <c r="E254" s="1406"/>
      <c r="F254" s="1406"/>
      <c r="G254" s="1406"/>
      <c r="H254" s="1353"/>
      <c r="I254" s="1353"/>
      <c r="J254" s="1353"/>
      <c r="K254" s="1406"/>
      <c r="L254" s="1406"/>
      <c r="M254" s="1406"/>
      <c r="N254" s="1450"/>
      <c r="O254" s="866"/>
      <c r="P254" s="866"/>
      <c r="Q254" s="858" t="s">
        <v>106</v>
      </c>
      <c r="R254" s="858" t="s">
        <v>1117</v>
      </c>
      <c r="S254" s="858" t="s">
        <v>1120</v>
      </c>
      <c r="T254" s="858" t="s">
        <v>2106</v>
      </c>
      <c r="U254" s="858">
        <v>1</v>
      </c>
      <c r="V254" s="860">
        <v>4851.34</v>
      </c>
      <c r="W254" s="868"/>
      <c r="X254" s="1462"/>
      <c r="Y254" s="1465"/>
    </row>
    <row r="255" spans="1:25" s="696" customFormat="1" ht="82.5">
      <c r="A255" s="1354"/>
      <c r="B255" s="1407"/>
      <c r="C255" s="1354"/>
      <c r="D255" s="1407"/>
      <c r="E255" s="1407"/>
      <c r="F255" s="1407"/>
      <c r="G255" s="1407"/>
      <c r="H255" s="1354"/>
      <c r="I255" s="1354"/>
      <c r="J255" s="1354"/>
      <c r="K255" s="1407"/>
      <c r="L255" s="1407"/>
      <c r="M255" s="1407"/>
      <c r="N255" s="1449"/>
      <c r="O255" s="863"/>
      <c r="P255" s="863"/>
      <c r="Q255" s="858" t="s">
        <v>1679</v>
      </c>
      <c r="R255" s="858" t="s">
        <v>1119</v>
      </c>
      <c r="S255" s="858" t="s">
        <v>1126</v>
      </c>
      <c r="T255" s="858" t="s">
        <v>2221</v>
      </c>
      <c r="U255" s="858">
        <v>1</v>
      </c>
      <c r="V255" s="860">
        <v>6623.5</v>
      </c>
      <c r="W255" s="869"/>
      <c r="X255" s="1463"/>
      <c r="Y255" s="1466"/>
    </row>
    <row r="256" spans="1:25" ht="33">
      <c r="A256" s="1352" t="s">
        <v>1960</v>
      </c>
      <c r="B256" s="1405">
        <v>892</v>
      </c>
      <c r="C256" s="1352" t="s">
        <v>1543</v>
      </c>
      <c r="D256" s="1405" t="s">
        <v>1775</v>
      </c>
      <c r="E256" s="1405" t="s">
        <v>1167</v>
      </c>
      <c r="F256" s="1405" t="s">
        <v>2184</v>
      </c>
      <c r="G256" s="1405" t="s">
        <v>2185</v>
      </c>
      <c r="H256" s="1352">
        <v>174420</v>
      </c>
      <c r="I256" s="856"/>
      <c r="J256" s="1352" t="s">
        <v>1558</v>
      </c>
      <c r="K256" s="1405" t="s">
        <v>1119</v>
      </c>
      <c r="L256" s="1405" t="s">
        <v>2186</v>
      </c>
      <c r="M256" s="1405">
        <v>1</v>
      </c>
      <c r="N256" s="1448">
        <v>147943.04</v>
      </c>
      <c r="O256" s="857"/>
      <c r="P256" s="857"/>
      <c r="Q256" s="858" t="s">
        <v>2228</v>
      </c>
      <c r="R256" s="858" t="s">
        <v>1119</v>
      </c>
      <c r="S256" s="858" t="s">
        <v>1124</v>
      </c>
      <c r="T256" s="858" t="s">
        <v>2229</v>
      </c>
      <c r="U256" s="858">
        <v>1</v>
      </c>
      <c r="V256" s="860">
        <v>16334.5</v>
      </c>
      <c r="W256" s="861"/>
      <c r="X256" s="1385">
        <v>9</v>
      </c>
      <c r="Y256" s="1387">
        <v>156326.24</v>
      </c>
    </row>
    <row r="257" spans="1:25" ht="33">
      <c r="A257" s="1353"/>
      <c r="B257" s="1406"/>
      <c r="C257" s="1353"/>
      <c r="D257" s="1406"/>
      <c r="E257" s="1406"/>
      <c r="F257" s="1406"/>
      <c r="G257" s="1406"/>
      <c r="H257" s="1353"/>
      <c r="I257" s="870"/>
      <c r="J257" s="1353"/>
      <c r="K257" s="1406"/>
      <c r="L257" s="1406"/>
      <c r="M257" s="1406"/>
      <c r="N257" s="1450"/>
      <c r="O257" s="866"/>
      <c r="P257" s="866"/>
      <c r="Q257" s="858" t="s">
        <v>1680</v>
      </c>
      <c r="R257" s="858" t="s">
        <v>1117</v>
      </c>
      <c r="S257" s="858" t="s">
        <v>1131</v>
      </c>
      <c r="T257" s="858" t="s">
        <v>2187</v>
      </c>
      <c r="U257" s="858">
        <v>1</v>
      </c>
      <c r="V257" s="860">
        <v>4765.8</v>
      </c>
      <c r="W257" s="868"/>
      <c r="X257" s="1401"/>
      <c r="Y257" s="1402"/>
    </row>
    <row r="258" spans="1:25" ht="33">
      <c r="A258" s="1354"/>
      <c r="B258" s="1407"/>
      <c r="C258" s="1354"/>
      <c r="D258" s="1407"/>
      <c r="E258" s="1407"/>
      <c r="F258" s="1407"/>
      <c r="G258" s="1407"/>
      <c r="H258" s="1354"/>
      <c r="I258" s="862"/>
      <c r="J258" s="1354"/>
      <c r="K258" s="1407"/>
      <c r="L258" s="1407"/>
      <c r="M258" s="1407"/>
      <c r="N258" s="1449"/>
      <c r="O258" s="863"/>
      <c r="P258" s="863"/>
      <c r="Q258" s="858" t="s">
        <v>1681</v>
      </c>
      <c r="R258" s="858" t="s">
        <v>1119</v>
      </c>
      <c r="S258" s="858" t="s">
        <v>1124</v>
      </c>
      <c r="T258" s="871" t="s">
        <v>2230</v>
      </c>
      <c r="U258" s="858">
        <v>1</v>
      </c>
      <c r="V258" s="860">
        <v>1574.3</v>
      </c>
      <c r="W258" s="869"/>
      <c r="X258" s="1386"/>
      <c r="Y258" s="1388"/>
    </row>
    <row r="259" spans="1:25" ht="49.5">
      <c r="A259" s="1352" t="s">
        <v>1961</v>
      </c>
      <c r="B259" s="1405">
        <v>561</v>
      </c>
      <c r="C259" s="1352" t="s">
        <v>1544</v>
      </c>
      <c r="D259" s="1405" t="s">
        <v>1776</v>
      </c>
      <c r="E259" s="1405" t="s">
        <v>1167</v>
      </c>
      <c r="F259" s="1405" t="s">
        <v>2138</v>
      </c>
      <c r="G259" s="1405" t="s">
        <v>2150</v>
      </c>
      <c r="H259" s="1352">
        <v>59910.00000000001</v>
      </c>
      <c r="I259" s="856"/>
      <c r="J259" s="1352" t="s">
        <v>1559</v>
      </c>
      <c r="K259" s="1405" t="s">
        <v>1117</v>
      </c>
      <c r="L259" s="1405" t="s">
        <v>2141</v>
      </c>
      <c r="M259" s="1405">
        <v>1</v>
      </c>
      <c r="N259" s="1448">
        <v>50815.66</v>
      </c>
      <c r="O259" s="857"/>
      <c r="P259" s="857"/>
      <c r="Q259" s="858" t="s">
        <v>1559</v>
      </c>
      <c r="R259" s="858" t="s">
        <v>1117</v>
      </c>
      <c r="S259" s="858" t="s">
        <v>1138</v>
      </c>
      <c r="T259" s="858" t="s">
        <v>2142</v>
      </c>
      <c r="U259" s="858">
        <v>1</v>
      </c>
      <c r="V259" s="860">
        <v>7780.3</v>
      </c>
      <c r="W259" s="865"/>
      <c r="X259" s="1385">
        <v>6</v>
      </c>
      <c r="Y259" s="1387">
        <v>48898.78</v>
      </c>
    </row>
    <row r="260" spans="1:25" ht="90" customHeight="1">
      <c r="A260" s="1354"/>
      <c r="B260" s="1407"/>
      <c r="C260" s="1354"/>
      <c r="D260" s="1407"/>
      <c r="E260" s="1407"/>
      <c r="F260" s="1407"/>
      <c r="G260" s="1407"/>
      <c r="H260" s="1354"/>
      <c r="I260" s="862"/>
      <c r="J260" s="1354"/>
      <c r="K260" s="1407"/>
      <c r="L260" s="1407"/>
      <c r="M260" s="1407"/>
      <c r="N260" s="1449"/>
      <c r="O260" s="863"/>
      <c r="P260" s="863"/>
      <c r="Q260" s="858" t="s">
        <v>1620</v>
      </c>
      <c r="R260" s="858" t="s">
        <v>1119</v>
      </c>
      <c r="S260" s="858" t="s">
        <v>1127</v>
      </c>
      <c r="T260" s="858"/>
      <c r="U260" s="858"/>
      <c r="V260" s="860"/>
      <c r="W260" s="864"/>
      <c r="X260" s="1386"/>
      <c r="Y260" s="1388"/>
    </row>
    <row r="261" spans="1:25" ht="66">
      <c r="A261" s="1352" t="s">
        <v>1962</v>
      </c>
      <c r="B261" s="1405">
        <v>603</v>
      </c>
      <c r="C261" s="1352" t="s">
        <v>1545</v>
      </c>
      <c r="D261" s="1405" t="s">
        <v>1777</v>
      </c>
      <c r="E261" s="1405" t="s">
        <v>1167</v>
      </c>
      <c r="F261" s="1405" t="s">
        <v>2107</v>
      </c>
      <c r="G261" s="1405" t="s">
        <v>2108</v>
      </c>
      <c r="H261" s="1352">
        <v>245993</v>
      </c>
      <c r="I261" s="1352"/>
      <c r="J261" s="1352" t="s">
        <v>1560</v>
      </c>
      <c r="K261" s="1405" t="s">
        <v>1117</v>
      </c>
      <c r="L261" s="1405" t="s">
        <v>2109</v>
      </c>
      <c r="M261" s="1405">
        <v>1</v>
      </c>
      <c r="N261" s="1448">
        <v>208651.26</v>
      </c>
      <c r="O261" s="857"/>
      <c r="P261" s="857"/>
      <c r="Q261" s="858" t="s">
        <v>1560</v>
      </c>
      <c r="R261" s="858" t="s">
        <v>1117</v>
      </c>
      <c r="S261" s="858" t="s">
        <v>1121</v>
      </c>
      <c r="T261" s="858" t="s">
        <v>2110</v>
      </c>
      <c r="U261" s="858">
        <v>1</v>
      </c>
      <c r="V261" s="860">
        <v>19887.5</v>
      </c>
      <c r="W261" s="865"/>
      <c r="X261" s="1385">
        <v>5</v>
      </c>
      <c r="Y261" s="1387">
        <v>185315.72</v>
      </c>
    </row>
    <row r="262" spans="1:25" ht="33">
      <c r="A262" s="1353"/>
      <c r="B262" s="1406"/>
      <c r="C262" s="1353"/>
      <c r="D262" s="1406"/>
      <c r="E262" s="1406"/>
      <c r="F262" s="1406"/>
      <c r="G262" s="1406"/>
      <c r="H262" s="1353"/>
      <c r="I262" s="1353"/>
      <c r="J262" s="1353"/>
      <c r="K262" s="1406"/>
      <c r="L262" s="1406"/>
      <c r="M262" s="1406"/>
      <c r="N262" s="1450"/>
      <c r="O262" s="866"/>
      <c r="P262" s="866"/>
      <c r="Q262" s="858" t="s">
        <v>1682</v>
      </c>
      <c r="R262" s="858" t="s">
        <v>1117</v>
      </c>
      <c r="S262" s="858" t="s">
        <v>1121</v>
      </c>
      <c r="T262" s="858" t="s">
        <v>2112</v>
      </c>
      <c r="U262" s="858">
        <v>1</v>
      </c>
      <c r="V262" s="860">
        <v>4101.53</v>
      </c>
      <c r="W262" s="868"/>
      <c r="X262" s="1401"/>
      <c r="Y262" s="1402"/>
    </row>
    <row r="263" spans="1:25" ht="49.5">
      <c r="A263" s="1353"/>
      <c r="B263" s="1406"/>
      <c r="C263" s="1353"/>
      <c r="D263" s="1406"/>
      <c r="E263" s="1406"/>
      <c r="F263" s="1406"/>
      <c r="G263" s="1406"/>
      <c r="H263" s="1353"/>
      <c r="I263" s="1353"/>
      <c r="J263" s="1353"/>
      <c r="K263" s="1406"/>
      <c r="L263" s="1406"/>
      <c r="M263" s="1406"/>
      <c r="N263" s="1450"/>
      <c r="O263" s="866"/>
      <c r="P263" s="866"/>
      <c r="Q263" s="858" t="s">
        <v>403</v>
      </c>
      <c r="R263" s="858" t="s">
        <v>1119</v>
      </c>
      <c r="S263" s="858" t="s">
        <v>1130</v>
      </c>
      <c r="T263" s="858" t="s">
        <v>2222</v>
      </c>
      <c r="U263" s="858">
        <v>1</v>
      </c>
      <c r="V263" s="860">
        <v>3957.72</v>
      </c>
      <c r="W263" s="872"/>
      <c r="X263" s="1401"/>
      <c r="Y263" s="1402"/>
    </row>
    <row r="264" spans="1:25" ht="82.5">
      <c r="A264" s="1354"/>
      <c r="B264" s="1407"/>
      <c r="C264" s="1354"/>
      <c r="D264" s="1407"/>
      <c r="E264" s="1407"/>
      <c r="F264" s="1407"/>
      <c r="G264" s="1407"/>
      <c r="H264" s="1354"/>
      <c r="I264" s="1354"/>
      <c r="J264" s="1354"/>
      <c r="K264" s="1407"/>
      <c r="L264" s="1407"/>
      <c r="M264" s="1407"/>
      <c r="N264" s="1449"/>
      <c r="O264" s="863"/>
      <c r="P264" s="863"/>
      <c r="Q264" s="858" t="s">
        <v>2113</v>
      </c>
      <c r="R264" s="858" t="s">
        <v>1117</v>
      </c>
      <c r="S264" s="858" t="s">
        <v>1121</v>
      </c>
      <c r="T264" s="858" t="s">
        <v>2111</v>
      </c>
      <c r="U264" s="858">
        <v>1</v>
      </c>
      <c r="V264" s="860">
        <v>4032.34</v>
      </c>
      <c r="W264" s="864"/>
      <c r="X264" s="1386"/>
      <c r="Y264" s="1388"/>
    </row>
    <row r="265" spans="1:25" ht="82.5">
      <c r="A265" s="1352" t="s">
        <v>1963</v>
      </c>
      <c r="B265" s="1405">
        <v>567</v>
      </c>
      <c r="C265" s="1352" t="s">
        <v>1546</v>
      </c>
      <c r="D265" s="1405" t="s">
        <v>1778</v>
      </c>
      <c r="E265" s="1405" t="s">
        <v>1167</v>
      </c>
      <c r="F265" s="1405" t="s">
        <v>2170</v>
      </c>
      <c r="G265" s="1405" t="s">
        <v>2171</v>
      </c>
      <c r="H265" s="1352">
        <v>69127</v>
      </c>
      <c r="I265" s="856"/>
      <c r="J265" s="1352" t="s">
        <v>1724</v>
      </c>
      <c r="K265" s="1405" t="s">
        <v>1119</v>
      </c>
      <c r="L265" s="1405" t="s">
        <v>2172</v>
      </c>
      <c r="M265" s="1405">
        <v>1</v>
      </c>
      <c r="N265" s="1448">
        <v>58633.53</v>
      </c>
      <c r="O265" s="857"/>
      <c r="P265" s="857"/>
      <c r="Q265" s="858" t="s">
        <v>1724</v>
      </c>
      <c r="R265" s="858" t="s">
        <v>1119</v>
      </c>
      <c r="S265" s="858" t="s">
        <v>1129</v>
      </c>
      <c r="T265" s="858" t="s">
        <v>2235</v>
      </c>
      <c r="U265" s="858">
        <v>1</v>
      </c>
      <c r="V265" s="860">
        <v>4283.11</v>
      </c>
      <c r="W265" s="861"/>
      <c r="X265" s="1385">
        <v>4</v>
      </c>
      <c r="Y265" s="1387">
        <v>65572.76</v>
      </c>
    </row>
    <row r="266" spans="1:25" ht="49.5">
      <c r="A266" s="1353"/>
      <c r="B266" s="1406"/>
      <c r="C266" s="1353"/>
      <c r="D266" s="1406"/>
      <c r="E266" s="1406"/>
      <c r="F266" s="1406"/>
      <c r="G266" s="1406"/>
      <c r="H266" s="1353"/>
      <c r="I266" s="870"/>
      <c r="J266" s="1353"/>
      <c r="K266" s="1406"/>
      <c r="L266" s="1406"/>
      <c r="M266" s="1406"/>
      <c r="N266" s="1450"/>
      <c r="O266" s="866"/>
      <c r="P266" s="866"/>
      <c r="Q266" s="858" t="s">
        <v>2254</v>
      </c>
      <c r="R266" s="858" t="s">
        <v>1117</v>
      </c>
      <c r="S266" s="858" t="s">
        <v>1132</v>
      </c>
      <c r="T266" s="858" t="s">
        <v>2256</v>
      </c>
      <c r="U266" s="858">
        <v>1</v>
      </c>
      <c r="V266" s="860">
        <v>4113.2</v>
      </c>
      <c r="W266" s="872"/>
      <c r="X266" s="1401"/>
      <c r="Y266" s="1402"/>
    </row>
    <row r="267" spans="1:25" ht="33">
      <c r="A267" s="1354"/>
      <c r="B267" s="1407"/>
      <c r="C267" s="1354"/>
      <c r="D267" s="1407"/>
      <c r="E267" s="1407"/>
      <c r="F267" s="1407"/>
      <c r="G267" s="1407"/>
      <c r="H267" s="1354"/>
      <c r="I267" s="862"/>
      <c r="J267" s="1354"/>
      <c r="K267" s="1407"/>
      <c r="L267" s="1407"/>
      <c r="M267" s="1407"/>
      <c r="N267" s="1449"/>
      <c r="O267" s="863"/>
      <c r="P267" s="863"/>
      <c r="Q267" s="858" t="s">
        <v>1683</v>
      </c>
      <c r="R267" s="858" t="s">
        <v>1119</v>
      </c>
      <c r="S267" s="858" t="s">
        <v>1129</v>
      </c>
      <c r="T267" s="858" t="s">
        <v>2234</v>
      </c>
      <c r="U267" s="858">
        <v>1</v>
      </c>
      <c r="V267" s="860">
        <v>590.2</v>
      </c>
      <c r="W267" s="869"/>
      <c r="X267" s="1386"/>
      <c r="Y267" s="1388"/>
    </row>
    <row r="268" spans="1:25" ht="49.5">
      <c r="A268" s="1352" t="s">
        <v>1964</v>
      </c>
      <c r="B268" s="1405">
        <v>607</v>
      </c>
      <c r="C268" s="1352" t="s">
        <v>1547</v>
      </c>
      <c r="D268" s="1405" t="s">
        <v>1779</v>
      </c>
      <c r="E268" s="1405" t="s">
        <v>1167</v>
      </c>
      <c r="F268" s="1405" t="s">
        <v>2138</v>
      </c>
      <c r="G268" s="1405" t="s">
        <v>2150</v>
      </c>
      <c r="H268" s="1352">
        <v>83449.88999999998</v>
      </c>
      <c r="I268" s="856"/>
      <c r="J268" s="1352" t="s">
        <v>1561</v>
      </c>
      <c r="K268" s="1405" t="s">
        <v>1119</v>
      </c>
      <c r="L268" s="1405" t="s">
        <v>2146</v>
      </c>
      <c r="M268" s="1405">
        <v>1</v>
      </c>
      <c r="N268" s="1448">
        <v>70782.2</v>
      </c>
      <c r="O268" s="857"/>
      <c r="P268" s="857"/>
      <c r="Q268" s="858" t="s">
        <v>1561</v>
      </c>
      <c r="R268" s="858" t="s">
        <v>1119</v>
      </c>
      <c r="S268" s="858" t="s">
        <v>1127</v>
      </c>
      <c r="T268" s="858" t="s">
        <v>2237</v>
      </c>
      <c r="U268" s="858">
        <v>1</v>
      </c>
      <c r="V268" s="860">
        <v>7502.26</v>
      </c>
      <c r="W268" s="865"/>
      <c r="X268" s="1385">
        <v>3</v>
      </c>
      <c r="Y268" s="1387">
        <v>54849.41</v>
      </c>
    </row>
    <row r="269" spans="1:25" ht="49.5" customHeight="1">
      <c r="A269" s="1354"/>
      <c r="B269" s="1407"/>
      <c r="C269" s="1354"/>
      <c r="D269" s="1407"/>
      <c r="E269" s="1407"/>
      <c r="F269" s="1407"/>
      <c r="G269" s="1407"/>
      <c r="H269" s="1354"/>
      <c r="I269" s="862"/>
      <c r="J269" s="1354"/>
      <c r="K269" s="1407"/>
      <c r="L269" s="1407"/>
      <c r="M269" s="1407"/>
      <c r="N269" s="1449"/>
      <c r="O269" s="863"/>
      <c r="P269" s="863"/>
      <c r="Q269" s="858" t="s">
        <v>1684</v>
      </c>
      <c r="R269" s="858" t="s">
        <v>1117</v>
      </c>
      <c r="S269" s="858" t="s">
        <v>1138</v>
      </c>
      <c r="T269" s="858" t="s">
        <v>2147</v>
      </c>
      <c r="U269" s="858">
        <v>1</v>
      </c>
      <c r="V269" s="860">
        <v>2661.94</v>
      </c>
      <c r="W269" s="864"/>
      <c r="X269" s="1386"/>
      <c r="Y269" s="1388"/>
    </row>
    <row r="270" spans="1:25" ht="85.5" customHeight="1">
      <c r="A270" s="1352" t="s">
        <v>1534</v>
      </c>
      <c r="B270" s="1405">
        <v>908</v>
      </c>
      <c r="C270" s="1352" t="s">
        <v>1548</v>
      </c>
      <c r="D270" s="1405" t="s">
        <v>1780</v>
      </c>
      <c r="E270" s="1405" t="s">
        <v>1167</v>
      </c>
      <c r="F270" s="1405" t="s">
        <v>2190</v>
      </c>
      <c r="G270" s="1405" t="s">
        <v>2149</v>
      </c>
      <c r="H270" s="1352">
        <v>216461.92</v>
      </c>
      <c r="I270" s="1352"/>
      <c r="J270" s="1352" t="s">
        <v>1562</v>
      </c>
      <c r="K270" s="1405" t="s">
        <v>1119</v>
      </c>
      <c r="L270" s="1405" t="s">
        <v>2191</v>
      </c>
      <c r="M270" s="1405">
        <v>1</v>
      </c>
      <c r="N270" s="1448">
        <v>183603</v>
      </c>
      <c r="O270" s="857"/>
      <c r="P270" s="857"/>
      <c r="Q270" s="858" t="s">
        <v>1562</v>
      </c>
      <c r="R270" s="858" t="s">
        <v>1119</v>
      </c>
      <c r="S270" s="858" t="s">
        <v>1128</v>
      </c>
      <c r="T270" s="858" t="s">
        <v>2231</v>
      </c>
      <c r="U270" s="858">
        <v>1</v>
      </c>
      <c r="V270" s="860">
        <v>22105.45</v>
      </c>
      <c r="W270" s="861"/>
      <c r="X270" s="1385">
        <v>5</v>
      </c>
      <c r="Y270" s="1387">
        <v>176406.36</v>
      </c>
    </row>
    <row r="271" spans="1:25" ht="49.5">
      <c r="A271" s="1354"/>
      <c r="B271" s="1407"/>
      <c r="C271" s="1354"/>
      <c r="D271" s="1407"/>
      <c r="E271" s="1407"/>
      <c r="F271" s="1407"/>
      <c r="G271" s="1407"/>
      <c r="H271" s="1354"/>
      <c r="I271" s="1354"/>
      <c r="J271" s="1354"/>
      <c r="K271" s="1407"/>
      <c r="L271" s="1407"/>
      <c r="M271" s="1407"/>
      <c r="N271" s="1449"/>
      <c r="O271" s="863"/>
      <c r="P271" s="863"/>
      <c r="Q271" s="858" t="s">
        <v>1685</v>
      </c>
      <c r="R271" s="858" t="s">
        <v>1117</v>
      </c>
      <c r="S271" s="858" t="s">
        <v>1121</v>
      </c>
      <c r="T271" s="858" t="s">
        <v>2192</v>
      </c>
      <c r="U271" s="858">
        <v>1</v>
      </c>
      <c r="V271" s="860">
        <v>6034.6</v>
      </c>
      <c r="W271" s="869"/>
      <c r="X271" s="1386"/>
      <c r="Y271" s="1388"/>
    </row>
    <row r="272" spans="1:25" ht="49.5">
      <c r="A272" s="1352" t="s">
        <v>1965</v>
      </c>
      <c r="B272" s="1405">
        <v>568</v>
      </c>
      <c r="C272" s="1352" t="s">
        <v>1549</v>
      </c>
      <c r="D272" s="1405" t="s">
        <v>1781</v>
      </c>
      <c r="E272" s="1405" t="s">
        <v>1167</v>
      </c>
      <c r="F272" s="1405" t="s">
        <v>2144</v>
      </c>
      <c r="G272" s="1405" t="s">
        <v>2151</v>
      </c>
      <c r="H272" s="1352">
        <v>205672.4</v>
      </c>
      <c r="I272" s="856"/>
      <c r="J272" s="1352" t="s">
        <v>1563</v>
      </c>
      <c r="K272" s="1405" t="s">
        <v>1119</v>
      </c>
      <c r="L272" s="1405" t="s">
        <v>2143</v>
      </c>
      <c r="M272" s="1405">
        <v>1</v>
      </c>
      <c r="N272" s="1448">
        <v>174451.33</v>
      </c>
      <c r="O272" s="857"/>
      <c r="P272" s="857"/>
      <c r="Q272" s="858" t="s">
        <v>1563</v>
      </c>
      <c r="R272" s="858" t="s">
        <v>1119</v>
      </c>
      <c r="S272" s="858" t="s">
        <v>1128</v>
      </c>
      <c r="T272" s="858" t="s">
        <v>2240</v>
      </c>
      <c r="U272" s="858">
        <v>1</v>
      </c>
      <c r="V272" s="860">
        <v>15066.9</v>
      </c>
      <c r="W272" s="865"/>
      <c r="X272" s="1385">
        <v>4</v>
      </c>
      <c r="Y272" s="1387">
        <v>184854.22</v>
      </c>
    </row>
    <row r="273" spans="1:25" ht="33">
      <c r="A273" s="1354"/>
      <c r="B273" s="1407"/>
      <c r="C273" s="1354"/>
      <c r="D273" s="1407"/>
      <c r="E273" s="1407"/>
      <c r="F273" s="1407"/>
      <c r="G273" s="1407"/>
      <c r="H273" s="1354"/>
      <c r="I273" s="862"/>
      <c r="J273" s="1354"/>
      <c r="K273" s="1407"/>
      <c r="L273" s="1407"/>
      <c r="M273" s="1407"/>
      <c r="N273" s="1449"/>
      <c r="O273" s="863"/>
      <c r="P273" s="863"/>
      <c r="Q273" s="858" t="s">
        <v>1686</v>
      </c>
      <c r="R273" s="858" t="s">
        <v>1117</v>
      </c>
      <c r="S273" s="858" t="s">
        <v>1121</v>
      </c>
      <c r="T273" s="858" t="s">
        <v>2145</v>
      </c>
      <c r="U273" s="858">
        <v>1</v>
      </c>
      <c r="V273" s="860">
        <v>11670.51</v>
      </c>
      <c r="W273" s="864"/>
      <c r="X273" s="1386"/>
      <c r="Y273" s="1388"/>
    </row>
    <row r="274" spans="1:25" s="696" customFormat="1" ht="33">
      <c r="A274" s="1352" t="s">
        <v>1966</v>
      </c>
      <c r="B274" s="1405">
        <v>539</v>
      </c>
      <c r="C274" s="1352" t="s">
        <v>1550</v>
      </c>
      <c r="D274" s="1457" t="s">
        <v>1782</v>
      </c>
      <c r="E274" s="1405" t="s">
        <v>1167</v>
      </c>
      <c r="F274" s="1405" t="s">
        <v>2115</v>
      </c>
      <c r="G274" s="1405" t="s">
        <v>2121</v>
      </c>
      <c r="H274" s="1352">
        <v>136257.5</v>
      </c>
      <c r="I274" s="856"/>
      <c r="J274" s="1352" t="s">
        <v>1564</v>
      </c>
      <c r="K274" s="1405" t="s">
        <v>1117</v>
      </c>
      <c r="L274" s="1405" t="s">
        <v>2120</v>
      </c>
      <c r="M274" s="1405">
        <v>1</v>
      </c>
      <c r="N274" s="1448">
        <v>115573.61</v>
      </c>
      <c r="O274" s="857"/>
      <c r="P274" s="857"/>
      <c r="Q274" s="858" t="s">
        <v>1564</v>
      </c>
      <c r="R274" s="858" t="s">
        <v>1117</v>
      </c>
      <c r="S274" s="858" t="s">
        <v>1125</v>
      </c>
      <c r="T274" s="858" t="s">
        <v>2122</v>
      </c>
      <c r="U274" s="858">
        <v>1</v>
      </c>
      <c r="V274" s="860">
        <v>11392.52</v>
      </c>
      <c r="W274" s="865"/>
      <c r="X274" s="1461">
        <v>3</v>
      </c>
      <c r="Y274" s="1464">
        <v>83908.68</v>
      </c>
    </row>
    <row r="275" spans="1:25" s="696" customFormat="1" ht="49.5">
      <c r="A275" s="1354"/>
      <c r="B275" s="1407"/>
      <c r="C275" s="1354"/>
      <c r="D275" s="1458"/>
      <c r="E275" s="1407"/>
      <c r="F275" s="1407"/>
      <c r="G275" s="1407"/>
      <c r="H275" s="1354"/>
      <c r="I275" s="862"/>
      <c r="J275" s="1354"/>
      <c r="K275" s="1407"/>
      <c r="L275" s="1407"/>
      <c r="M275" s="1407"/>
      <c r="N275" s="1449"/>
      <c r="O275" s="863"/>
      <c r="P275" s="863"/>
      <c r="Q275" s="858" t="s">
        <v>1687</v>
      </c>
      <c r="R275" s="858" t="s">
        <v>1119</v>
      </c>
      <c r="S275" s="858" t="s">
        <v>1127</v>
      </c>
      <c r="T275" s="858" t="s">
        <v>2246</v>
      </c>
      <c r="U275" s="858">
        <v>1</v>
      </c>
      <c r="V275" s="860">
        <v>6320.96</v>
      </c>
      <c r="W275" s="869"/>
      <c r="X275" s="1463"/>
      <c r="Y275" s="1466"/>
    </row>
    <row r="276" spans="1:25" ht="28.5" customHeight="1">
      <c r="A276" s="1352" t="s">
        <v>1967</v>
      </c>
      <c r="B276" s="1405">
        <v>550</v>
      </c>
      <c r="C276" s="1352" t="s">
        <v>1551</v>
      </c>
      <c r="D276" s="1457" t="s">
        <v>1783</v>
      </c>
      <c r="E276" s="1405" t="s">
        <v>1167</v>
      </c>
      <c r="F276" s="1405" t="s">
        <v>2115</v>
      </c>
      <c r="G276" s="1405" t="s">
        <v>2116</v>
      </c>
      <c r="H276" s="1352">
        <v>218934.8</v>
      </c>
      <c r="I276" s="856"/>
      <c r="J276" s="1352" t="s">
        <v>1564</v>
      </c>
      <c r="K276" s="1405" t="s">
        <v>1117</v>
      </c>
      <c r="L276" s="1405" t="s">
        <v>2114</v>
      </c>
      <c r="M276" s="1405">
        <v>1</v>
      </c>
      <c r="N276" s="1448">
        <v>185700.5</v>
      </c>
      <c r="O276" s="857"/>
      <c r="P276" s="857"/>
      <c r="Q276" s="858" t="s">
        <v>1564</v>
      </c>
      <c r="R276" s="858" t="s">
        <v>1117</v>
      </c>
      <c r="S276" s="858" t="s">
        <v>1125</v>
      </c>
      <c r="T276" s="858" t="s">
        <v>2117</v>
      </c>
      <c r="U276" s="858">
        <v>1</v>
      </c>
      <c r="V276" s="860">
        <v>19772.79</v>
      </c>
      <c r="W276" s="865"/>
      <c r="X276" s="1385">
        <v>7</v>
      </c>
      <c r="Y276" s="1387">
        <v>151351.2</v>
      </c>
    </row>
    <row r="277" spans="1:25" ht="82.5">
      <c r="A277" s="1353"/>
      <c r="B277" s="1406"/>
      <c r="C277" s="1353"/>
      <c r="D277" s="1467"/>
      <c r="E277" s="1406"/>
      <c r="F277" s="1406"/>
      <c r="G277" s="1406"/>
      <c r="H277" s="1353"/>
      <c r="I277" s="870"/>
      <c r="J277" s="1353"/>
      <c r="K277" s="1406"/>
      <c r="L277" s="1406"/>
      <c r="M277" s="1406"/>
      <c r="N277" s="1450"/>
      <c r="O277" s="866"/>
      <c r="P277" s="866"/>
      <c r="Q277" s="858" t="s">
        <v>2118</v>
      </c>
      <c r="R277" s="858" t="s">
        <v>1117</v>
      </c>
      <c r="S277" s="858" t="s">
        <v>1125</v>
      </c>
      <c r="T277" s="858" t="s">
        <v>2119</v>
      </c>
      <c r="U277" s="858">
        <v>1</v>
      </c>
      <c r="V277" s="860">
        <v>4469.27</v>
      </c>
      <c r="W277" s="868"/>
      <c r="X277" s="1401"/>
      <c r="Y277" s="1402"/>
    </row>
    <row r="278" spans="1:25" ht="49.5">
      <c r="A278" s="1353"/>
      <c r="B278" s="1406"/>
      <c r="C278" s="1353"/>
      <c r="D278" s="1467"/>
      <c r="E278" s="1406"/>
      <c r="F278" s="1406"/>
      <c r="G278" s="1406"/>
      <c r="H278" s="1353"/>
      <c r="I278" s="870"/>
      <c r="J278" s="1353"/>
      <c r="K278" s="1406"/>
      <c r="L278" s="1406"/>
      <c r="M278" s="1406"/>
      <c r="N278" s="1450"/>
      <c r="O278" s="866"/>
      <c r="P278" s="866"/>
      <c r="Q278" s="858" t="s">
        <v>1688</v>
      </c>
      <c r="R278" s="858" t="s">
        <v>1119</v>
      </c>
      <c r="S278" s="858" t="s">
        <v>1127</v>
      </c>
      <c r="T278" s="858" t="s">
        <v>2245</v>
      </c>
      <c r="U278" s="858">
        <v>1</v>
      </c>
      <c r="V278" s="860">
        <v>2157.3</v>
      </c>
      <c r="W278" s="872"/>
      <c r="X278" s="1401"/>
      <c r="Y278" s="1402"/>
    </row>
    <row r="279" spans="1:25" ht="49.5">
      <c r="A279" s="1354"/>
      <c r="B279" s="1407"/>
      <c r="C279" s="1354"/>
      <c r="D279" s="1458"/>
      <c r="E279" s="1407"/>
      <c r="F279" s="1407"/>
      <c r="G279" s="1407"/>
      <c r="H279" s="1354"/>
      <c r="I279" s="862"/>
      <c r="J279" s="1354"/>
      <c r="K279" s="1407"/>
      <c r="L279" s="1407"/>
      <c r="M279" s="1407"/>
      <c r="N279" s="1449"/>
      <c r="O279" s="863"/>
      <c r="P279" s="863"/>
      <c r="Q279" s="858" t="s">
        <v>1689</v>
      </c>
      <c r="R279" s="858" t="s">
        <v>1119</v>
      </c>
      <c r="S279" s="858" t="s">
        <v>1127</v>
      </c>
      <c r="T279" s="858" t="s">
        <v>2244</v>
      </c>
      <c r="U279" s="858">
        <v>1</v>
      </c>
      <c r="V279" s="860">
        <v>2062.16</v>
      </c>
      <c r="W279" s="869"/>
      <c r="X279" s="1386"/>
      <c r="Y279" s="1388"/>
    </row>
    <row r="280" spans="1:25" ht="49.5">
      <c r="A280" s="1381" t="s">
        <v>1968</v>
      </c>
      <c r="B280" s="1378">
        <v>570</v>
      </c>
      <c r="C280" s="1381" t="s">
        <v>1552</v>
      </c>
      <c r="D280" s="1378" t="s">
        <v>1784</v>
      </c>
      <c r="E280" s="1378" t="s">
        <v>1732</v>
      </c>
      <c r="F280" s="1368"/>
      <c r="G280" s="1368"/>
      <c r="H280" s="1381">
        <v>207458.54</v>
      </c>
      <c r="I280" s="595"/>
      <c r="J280" s="1381" t="s">
        <v>1565</v>
      </c>
      <c r="K280" s="1378" t="s">
        <v>1119</v>
      </c>
      <c r="L280" s="1368"/>
      <c r="M280" s="1368"/>
      <c r="N280" s="1479"/>
      <c r="O280" s="614"/>
      <c r="P280" s="614"/>
      <c r="Q280" s="220" t="s">
        <v>1565</v>
      </c>
      <c r="R280" s="220" t="s">
        <v>1119</v>
      </c>
      <c r="S280" s="220" t="s">
        <v>1128</v>
      </c>
      <c r="T280" s="222"/>
      <c r="U280" s="222"/>
      <c r="V280" s="452"/>
      <c r="W280" s="639"/>
      <c r="X280" s="1385"/>
      <c r="Y280" s="1387"/>
    </row>
    <row r="281" spans="1:25" ht="49.5">
      <c r="A281" s="1398"/>
      <c r="B281" s="1399"/>
      <c r="C281" s="1398"/>
      <c r="D281" s="1399"/>
      <c r="E281" s="1399"/>
      <c r="F281" s="1400"/>
      <c r="G281" s="1400"/>
      <c r="H281" s="1398"/>
      <c r="I281" s="599"/>
      <c r="J281" s="1398"/>
      <c r="K281" s="1399"/>
      <c r="L281" s="1400"/>
      <c r="M281" s="1400"/>
      <c r="N281" s="1480"/>
      <c r="O281" s="615"/>
      <c r="P281" s="615"/>
      <c r="Q281" s="220" t="s">
        <v>1690</v>
      </c>
      <c r="R281" s="220" t="s">
        <v>1117</v>
      </c>
      <c r="S281" s="220" t="s">
        <v>1121</v>
      </c>
      <c r="T281" s="222"/>
      <c r="U281" s="222"/>
      <c r="V281" s="452"/>
      <c r="W281" s="641"/>
      <c r="X281" s="1401"/>
      <c r="Y281" s="1402"/>
    </row>
    <row r="282" spans="1:25" ht="49.5">
      <c r="A282" s="1382"/>
      <c r="B282" s="1379"/>
      <c r="C282" s="1382"/>
      <c r="D282" s="1379"/>
      <c r="E282" s="1379"/>
      <c r="F282" s="1369"/>
      <c r="G282" s="1369"/>
      <c r="H282" s="1382"/>
      <c r="I282" s="596"/>
      <c r="J282" s="1382"/>
      <c r="K282" s="1379"/>
      <c r="L282" s="1369"/>
      <c r="M282" s="1369"/>
      <c r="N282" s="1481"/>
      <c r="O282" s="616"/>
      <c r="P282" s="616"/>
      <c r="Q282" s="220" t="s">
        <v>1691</v>
      </c>
      <c r="R282" s="220" t="s">
        <v>1119</v>
      </c>
      <c r="S282" s="220" t="s">
        <v>1128</v>
      </c>
      <c r="T282" s="222"/>
      <c r="U282" s="222"/>
      <c r="V282" s="452"/>
      <c r="W282" s="640"/>
      <c r="X282" s="1386"/>
      <c r="Y282" s="1388"/>
    </row>
    <row r="283" spans="8:14" ht="28.5" customHeight="1">
      <c r="H283" s="219">
        <f>N4+N6+N12+N18+N20+N22+N33+N60+N83+N90+N92+N94+N138</f>
        <v>44288207.91</v>
      </c>
      <c r="L283" s="27"/>
      <c r="N283" s="27">
        <f>SUBTOTAL(9,N175,O170,N4:N144)</f>
        <v>74209344.55999999</v>
      </c>
    </row>
    <row r="286" spans="1:23" ht="16.5">
      <c r="A286" s="1455"/>
      <c r="B286" s="1455"/>
      <c r="C286" s="1455"/>
      <c r="D286" s="1455"/>
      <c r="E286" s="1455"/>
      <c r="F286" s="1455"/>
      <c r="G286" s="1455"/>
      <c r="H286" s="1455"/>
      <c r="I286" s="1455"/>
      <c r="J286" s="1455"/>
      <c r="K286" s="1455"/>
      <c r="L286" s="1455"/>
      <c r="M286" s="1455"/>
      <c r="N286" s="1455"/>
      <c r="O286" s="1455"/>
      <c r="P286" s="1455"/>
      <c r="Q286" s="1455"/>
      <c r="R286" s="1455"/>
      <c r="S286" s="1455"/>
      <c r="T286" s="1455"/>
      <c r="U286" s="1455"/>
      <c r="V286" s="1455"/>
      <c r="W286" s="620"/>
    </row>
    <row r="287" spans="1:23" ht="16.5">
      <c r="A287" s="1455"/>
      <c r="B287" s="1455"/>
      <c r="C287" s="1455"/>
      <c r="D287" s="1455"/>
      <c r="E287" s="1455"/>
      <c r="F287" s="1455"/>
      <c r="G287" s="1455"/>
      <c r="H287" s="1455"/>
      <c r="I287" s="1455"/>
      <c r="J287" s="1455"/>
      <c r="K287" s="1455"/>
      <c r="L287" s="1455"/>
      <c r="M287" s="1455"/>
      <c r="N287" s="1455"/>
      <c r="O287" s="1455"/>
      <c r="P287" s="1455"/>
      <c r="Q287" s="1455"/>
      <c r="R287" s="1455"/>
      <c r="S287" s="1455"/>
      <c r="T287" s="1455"/>
      <c r="U287" s="1455"/>
      <c r="V287" s="1455"/>
      <c r="W287" s="620"/>
    </row>
    <row r="290" spans="2:25" ht="50.25" thickBot="1">
      <c r="B290" s="44"/>
      <c r="D290"/>
      <c r="E290" s="1"/>
      <c r="H290" s="9"/>
      <c r="I290" s="9"/>
      <c r="K290"/>
      <c r="M290" s="8"/>
      <c r="Q290" s="32"/>
      <c r="R290" s="115"/>
      <c r="S290" s="115"/>
      <c r="U290" s="44"/>
      <c r="X290" s="55" t="s">
        <v>844</v>
      </c>
      <c r="Y290" s="83"/>
    </row>
    <row r="291" spans="1:25" ht="66.75" thickBot="1">
      <c r="A291" s="891" t="s">
        <v>1311</v>
      </c>
      <c r="B291" s="891"/>
      <c r="C291" s="181" t="s">
        <v>1309</v>
      </c>
      <c r="D291" s="179" t="s">
        <v>1307</v>
      </c>
      <c r="E291" s="180" t="s">
        <v>1308</v>
      </c>
      <c r="F291" s="892" t="s">
        <v>1310</v>
      </c>
      <c r="G291" s="893"/>
      <c r="H291" s="363" t="s">
        <v>1799</v>
      </c>
      <c r="I291" s="638"/>
      <c r="J291" s="751" t="s">
        <v>1895</v>
      </c>
      <c r="K291"/>
      <c r="L291" s="12" t="s">
        <v>838</v>
      </c>
      <c r="M291" s="43">
        <f>SUM(M4:M282)</f>
        <v>56</v>
      </c>
      <c r="N291" s="13">
        <f>SUM(N4:N282)</f>
        <v>82769172.92999999</v>
      </c>
      <c r="O291" s="629"/>
      <c r="P291" s="629"/>
      <c r="Q291" s="33"/>
      <c r="R291" s="116"/>
      <c r="S291" s="116"/>
      <c r="T291" s="12" t="s">
        <v>837</v>
      </c>
      <c r="U291" s="43">
        <f>SUM(U4:U282)</f>
        <v>140</v>
      </c>
      <c r="V291" s="456">
        <f>SUM(V4:V282)</f>
        <v>10822561.314692004</v>
      </c>
      <c r="W291" s="456"/>
      <c r="X291" s="46">
        <f>SUM(X4:X282)</f>
        <v>401</v>
      </c>
      <c r="Y291" s="38">
        <f>SUM(Y4:Y282)</f>
        <v>41736896.56</v>
      </c>
    </row>
  </sheetData>
  <sheetProtection/>
  <mergeCells count="1361">
    <mergeCell ref="N268:N269"/>
    <mergeCell ref="N270:N271"/>
    <mergeCell ref="N272:N273"/>
    <mergeCell ref="N274:N275"/>
    <mergeCell ref="N276:N279"/>
    <mergeCell ref="N280:N282"/>
    <mergeCell ref="N248:N249"/>
    <mergeCell ref="N250:N251"/>
    <mergeCell ref="N252:N255"/>
    <mergeCell ref="N256:N258"/>
    <mergeCell ref="N259:N260"/>
    <mergeCell ref="N261:N264"/>
    <mergeCell ref="N214:N215"/>
    <mergeCell ref="N216:N219"/>
    <mergeCell ref="N220:N223"/>
    <mergeCell ref="N224:N227"/>
    <mergeCell ref="N228:N232"/>
    <mergeCell ref="N233:N235"/>
    <mergeCell ref="N198:N200"/>
    <mergeCell ref="N201:N202"/>
    <mergeCell ref="N203:N205"/>
    <mergeCell ref="N206:N208"/>
    <mergeCell ref="N209:N211"/>
    <mergeCell ref="N212:N213"/>
    <mergeCell ref="N175:N177"/>
    <mergeCell ref="N178:N180"/>
    <mergeCell ref="N181:N185"/>
    <mergeCell ref="N186:N190"/>
    <mergeCell ref="N191:N192"/>
    <mergeCell ref="N193:N197"/>
    <mergeCell ref="N148:N150"/>
    <mergeCell ref="N151:N155"/>
    <mergeCell ref="N156:N157"/>
    <mergeCell ref="N158:N162"/>
    <mergeCell ref="N163:N164"/>
    <mergeCell ref="N165:N169"/>
    <mergeCell ref="N129:N132"/>
    <mergeCell ref="N133:N134"/>
    <mergeCell ref="N135:N137"/>
    <mergeCell ref="N138:N142"/>
    <mergeCell ref="N143:N144"/>
    <mergeCell ref="N145:N147"/>
    <mergeCell ref="N107:N110"/>
    <mergeCell ref="N111:N113"/>
    <mergeCell ref="N114:N116"/>
    <mergeCell ref="N117:N118"/>
    <mergeCell ref="N119:N122"/>
    <mergeCell ref="N123:N125"/>
    <mergeCell ref="N83:N84"/>
    <mergeCell ref="N85:N87"/>
    <mergeCell ref="N92:N93"/>
    <mergeCell ref="N94:N100"/>
    <mergeCell ref="N101:N104"/>
    <mergeCell ref="N105:N106"/>
    <mergeCell ref="N37:N46"/>
    <mergeCell ref="N47:N51"/>
    <mergeCell ref="N52:N57"/>
    <mergeCell ref="N58:N59"/>
    <mergeCell ref="N70:N72"/>
    <mergeCell ref="N73:N75"/>
    <mergeCell ref="N20:N21"/>
    <mergeCell ref="N22:N23"/>
    <mergeCell ref="N24:N26"/>
    <mergeCell ref="N27:N28"/>
    <mergeCell ref="N29:N30"/>
    <mergeCell ref="N33:N36"/>
    <mergeCell ref="N8:N9"/>
    <mergeCell ref="N10:N11"/>
    <mergeCell ref="N12:N13"/>
    <mergeCell ref="N14:N15"/>
    <mergeCell ref="N16:N17"/>
    <mergeCell ref="N18:N19"/>
    <mergeCell ref="Y280:Y282"/>
    <mergeCell ref="J280:J282"/>
    <mergeCell ref="K280:K282"/>
    <mergeCell ref="L280:L282"/>
    <mergeCell ref="M280:M282"/>
    <mergeCell ref="X280:X282"/>
    <mergeCell ref="X276:X279"/>
    <mergeCell ref="Y276:Y279"/>
    <mergeCell ref="A280:A282"/>
    <mergeCell ref="B280:B282"/>
    <mergeCell ref="C280:C282"/>
    <mergeCell ref="D280:D282"/>
    <mergeCell ref="E280:E282"/>
    <mergeCell ref="F280:F282"/>
    <mergeCell ref="G280:G282"/>
    <mergeCell ref="H280:H282"/>
    <mergeCell ref="G276:G279"/>
    <mergeCell ref="H276:H279"/>
    <mergeCell ref="J276:J279"/>
    <mergeCell ref="K276:K279"/>
    <mergeCell ref="L276:L279"/>
    <mergeCell ref="M276:M279"/>
    <mergeCell ref="A276:A279"/>
    <mergeCell ref="B276:B279"/>
    <mergeCell ref="C276:C279"/>
    <mergeCell ref="D276:D279"/>
    <mergeCell ref="E276:E279"/>
    <mergeCell ref="F276:F279"/>
    <mergeCell ref="J274:J275"/>
    <mergeCell ref="K274:K275"/>
    <mergeCell ref="L274:L275"/>
    <mergeCell ref="X274:X275"/>
    <mergeCell ref="Y274:Y275"/>
    <mergeCell ref="M274:M275"/>
    <mergeCell ref="Y272:Y273"/>
    <mergeCell ref="M272:M273"/>
    <mergeCell ref="A274:A275"/>
    <mergeCell ref="B274:B275"/>
    <mergeCell ref="C274:C275"/>
    <mergeCell ref="D274:D275"/>
    <mergeCell ref="E274:E275"/>
    <mergeCell ref="F274:F275"/>
    <mergeCell ref="G274:G275"/>
    <mergeCell ref="H274:H275"/>
    <mergeCell ref="G272:G273"/>
    <mergeCell ref="H272:H273"/>
    <mergeCell ref="J272:J273"/>
    <mergeCell ref="K272:K273"/>
    <mergeCell ref="L272:L273"/>
    <mergeCell ref="X272:X273"/>
    <mergeCell ref="A272:A273"/>
    <mergeCell ref="B272:B273"/>
    <mergeCell ref="C272:C273"/>
    <mergeCell ref="D272:D273"/>
    <mergeCell ref="E272:E273"/>
    <mergeCell ref="F272:F273"/>
    <mergeCell ref="F270:F271"/>
    <mergeCell ref="H270:H271"/>
    <mergeCell ref="G270:G271"/>
    <mergeCell ref="M270:M271"/>
    <mergeCell ref="X270:X271"/>
    <mergeCell ref="Y270:Y271"/>
    <mergeCell ref="I270:I271"/>
    <mergeCell ref="X268:X269"/>
    <mergeCell ref="Y268:Y269"/>
    <mergeCell ref="A270:A271"/>
    <mergeCell ref="B270:B271"/>
    <mergeCell ref="C270:C271"/>
    <mergeCell ref="D270:D271"/>
    <mergeCell ref="J270:J271"/>
    <mergeCell ref="K270:K271"/>
    <mergeCell ref="L270:L271"/>
    <mergeCell ref="E270:E271"/>
    <mergeCell ref="G268:G269"/>
    <mergeCell ref="H268:H269"/>
    <mergeCell ref="J268:J269"/>
    <mergeCell ref="K268:K269"/>
    <mergeCell ref="L268:L269"/>
    <mergeCell ref="M268:M269"/>
    <mergeCell ref="A268:A269"/>
    <mergeCell ref="B268:B269"/>
    <mergeCell ref="C268:C269"/>
    <mergeCell ref="D268:D269"/>
    <mergeCell ref="E268:E269"/>
    <mergeCell ref="F268:F269"/>
    <mergeCell ref="J265:J267"/>
    <mergeCell ref="K265:K267"/>
    <mergeCell ref="L265:L267"/>
    <mergeCell ref="M265:M267"/>
    <mergeCell ref="X265:X267"/>
    <mergeCell ref="Y265:Y267"/>
    <mergeCell ref="N265:N267"/>
    <mergeCell ref="X261:X264"/>
    <mergeCell ref="Y261:Y264"/>
    <mergeCell ref="A265:A267"/>
    <mergeCell ref="B265:B267"/>
    <mergeCell ref="C265:C267"/>
    <mergeCell ref="D265:D267"/>
    <mergeCell ref="E265:E267"/>
    <mergeCell ref="F265:F267"/>
    <mergeCell ref="G265:G267"/>
    <mergeCell ref="H265:H267"/>
    <mergeCell ref="G261:G264"/>
    <mergeCell ref="H261:H264"/>
    <mergeCell ref="J261:J264"/>
    <mergeCell ref="K261:K264"/>
    <mergeCell ref="L261:L264"/>
    <mergeCell ref="M261:M264"/>
    <mergeCell ref="I261:I264"/>
    <mergeCell ref="L259:L260"/>
    <mergeCell ref="M259:M260"/>
    <mergeCell ref="X259:X260"/>
    <mergeCell ref="Y259:Y260"/>
    <mergeCell ref="A261:A264"/>
    <mergeCell ref="B261:B264"/>
    <mergeCell ref="C261:C264"/>
    <mergeCell ref="D261:D264"/>
    <mergeCell ref="E261:E264"/>
    <mergeCell ref="F261:F264"/>
    <mergeCell ref="A259:A260"/>
    <mergeCell ref="B259:B260"/>
    <mergeCell ref="C259:C260"/>
    <mergeCell ref="D259:D260"/>
    <mergeCell ref="J259:J260"/>
    <mergeCell ref="K259:K260"/>
    <mergeCell ref="E259:E260"/>
    <mergeCell ref="F259:F260"/>
    <mergeCell ref="G259:G260"/>
    <mergeCell ref="H259:H260"/>
    <mergeCell ref="J256:J258"/>
    <mergeCell ref="K256:K258"/>
    <mergeCell ref="L256:L258"/>
    <mergeCell ref="M256:M258"/>
    <mergeCell ref="X256:X258"/>
    <mergeCell ref="Y256:Y258"/>
    <mergeCell ref="X252:X255"/>
    <mergeCell ref="Y252:Y255"/>
    <mergeCell ref="A256:A258"/>
    <mergeCell ref="B256:B258"/>
    <mergeCell ref="C256:C258"/>
    <mergeCell ref="D256:D258"/>
    <mergeCell ref="E256:E258"/>
    <mergeCell ref="F256:F258"/>
    <mergeCell ref="G256:G258"/>
    <mergeCell ref="H256:H258"/>
    <mergeCell ref="G252:G255"/>
    <mergeCell ref="H252:H255"/>
    <mergeCell ref="J252:J255"/>
    <mergeCell ref="K252:K255"/>
    <mergeCell ref="L252:L255"/>
    <mergeCell ref="M252:M255"/>
    <mergeCell ref="I252:I255"/>
    <mergeCell ref="A252:A255"/>
    <mergeCell ref="B252:B255"/>
    <mergeCell ref="C252:C255"/>
    <mergeCell ref="D252:D255"/>
    <mergeCell ref="E252:E255"/>
    <mergeCell ref="F252:F255"/>
    <mergeCell ref="J250:J251"/>
    <mergeCell ref="K250:K251"/>
    <mergeCell ref="L250:L251"/>
    <mergeCell ref="M250:M251"/>
    <mergeCell ref="X250:X251"/>
    <mergeCell ref="Y250:Y251"/>
    <mergeCell ref="X248:X249"/>
    <mergeCell ref="Y248:Y249"/>
    <mergeCell ref="A250:A251"/>
    <mergeCell ref="B250:B251"/>
    <mergeCell ref="C250:C251"/>
    <mergeCell ref="D250:D251"/>
    <mergeCell ref="E250:E251"/>
    <mergeCell ref="F250:F251"/>
    <mergeCell ref="G250:G251"/>
    <mergeCell ref="H250:H251"/>
    <mergeCell ref="K248:K249"/>
    <mergeCell ref="J248:J249"/>
    <mergeCell ref="H248:H249"/>
    <mergeCell ref="G248:G249"/>
    <mergeCell ref="M248:M249"/>
    <mergeCell ref="L248:L249"/>
    <mergeCell ref="A248:A249"/>
    <mergeCell ref="B248:B249"/>
    <mergeCell ref="C248:C249"/>
    <mergeCell ref="D248:D249"/>
    <mergeCell ref="E248:E249"/>
    <mergeCell ref="F248:F249"/>
    <mergeCell ref="Y245:Y247"/>
    <mergeCell ref="J241:J244"/>
    <mergeCell ref="K241:K244"/>
    <mergeCell ref="A286:V287"/>
    <mergeCell ref="F245:F247"/>
    <mergeCell ref="G245:G247"/>
    <mergeCell ref="H245:H247"/>
    <mergeCell ref="J245:J247"/>
    <mergeCell ref="K245:K247"/>
    <mergeCell ref="L245:L247"/>
    <mergeCell ref="A245:A247"/>
    <mergeCell ref="B245:B247"/>
    <mergeCell ref="C245:C247"/>
    <mergeCell ref="D245:D247"/>
    <mergeCell ref="E245:E247"/>
    <mergeCell ref="X245:X247"/>
    <mergeCell ref="M245:M247"/>
    <mergeCell ref="N245:N247"/>
    <mergeCell ref="M241:M244"/>
    <mergeCell ref="X241:X244"/>
    <mergeCell ref="X238:X240"/>
    <mergeCell ref="Y238:Y240"/>
    <mergeCell ref="M238:M240"/>
    <mergeCell ref="Y241:Y244"/>
    <mergeCell ref="N238:N240"/>
    <mergeCell ref="N241:N244"/>
    <mergeCell ref="A241:A244"/>
    <mergeCell ref="B241:B244"/>
    <mergeCell ref="C241:C244"/>
    <mergeCell ref="D241:D244"/>
    <mergeCell ref="E241:E244"/>
    <mergeCell ref="F241:F244"/>
    <mergeCell ref="G241:G244"/>
    <mergeCell ref="H241:H244"/>
    <mergeCell ref="H238:H240"/>
    <mergeCell ref="J238:J240"/>
    <mergeCell ref="K238:K240"/>
    <mergeCell ref="L238:L240"/>
    <mergeCell ref="L241:L244"/>
    <mergeCell ref="X236:X237"/>
    <mergeCell ref="Y236:Y237"/>
    <mergeCell ref="A238:A240"/>
    <mergeCell ref="B238:B240"/>
    <mergeCell ref="C238:C240"/>
    <mergeCell ref="D238:D240"/>
    <mergeCell ref="E238:E240"/>
    <mergeCell ref="F238:F240"/>
    <mergeCell ref="G238:G240"/>
    <mergeCell ref="N236:N237"/>
    <mergeCell ref="G236:G237"/>
    <mergeCell ref="H236:H237"/>
    <mergeCell ref="J236:J237"/>
    <mergeCell ref="K236:K237"/>
    <mergeCell ref="L236:L237"/>
    <mergeCell ref="M236:M237"/>
    <mergeCell ref="A236:A237"/>
    <mergeCell ref="B236:B237"/>
    <mergeCell ref="C236:C237"/>
    <mergeCell ref="D236:D237"/>
    <mergeCell ref="E236:E237"/>
    <mergeCell ref="F236:F237"/>
    <mergeCell ref="J233:J235"/>
    <mergeCell ref="K233:K235"/>
    <mergeCell ref="L233:L235"/>
    <mergeCell ref="X233:X235"/>
    <mergeCell ref="Y233:Y235"/>
    <mergeCell ref="M233:M235"/>
    <mergeCell ref="X228:X232"/>
    <mergeCell ref="Y228:Y232"/>
    <mergeCell ref="A233:A235"/>
    <mergeCell ref="B233:B235"/>
    <mergeCell ref="C233:C235"/>
    <mergeCell ref="D233:D235"/>
    <mergeCell ref="E233:E235"/>
    <mergeCell ref="F233:F235"/>
    <mergeCell ref="G233:G235"/>
    <mergeCell ref="H233:H235"/>
    <mergeCell ref="G228:G232"/>
    <mergeCell ref="H228:H232"/>
    <mergeCell ref="J228:J232"/>
    <mergeCell ref="K228:K232"/>
    <mergeCell ref="L228:L232"/>
    <mergeCell ref="M228:M232"/>
    <mergeCell ref="A228:A232"/>
    <mergeCell ref="B228:B232"/>
    <mergeCell ref="C228:C232"/>
    <mergeCell ref="D228:D232"/>
    <mergeCell ref="E228:E232"/>
    <mergeCell ref="F228:F232"/>
    <mergeCell ref="J224:J227"/>
    <mergeCell ref="K224:K227"/>
    <mergeCell ref="L224:L227"/>
    <mergeCell ref="M224:M227"/>
    <mergeCell ref="X224:X227"/>
    <mergeCell ref="Y224:Y227"/>
    <mergeCell ref="X220:X223"/>
    <mergeCell ref="Y220:Y223"/>
    <mergeCell ref="A224:A227"/>
    <mergeCell ref="B224:B227"/>
    <mergeCell ref="C224:C227"/>
    <mergeCell ref="D224:D227"/>
    <mergeCell ref="E224:E227"/>
    <mergeCell ref="F224:F227"/>
    <mergeCell ref="G224:G227"/>
    <mergeCell ref="H224:H227"/>
    <mergeCell ref="G220:G223"/>
    <mergeCell ref="H220:H223"/>
    <mergeCell ref="J220:J223"/>
    <mergeCell ref="K220:K223"/>
    <mergeCell ref="L220:L223"/>
    <mergeCell ref="M220:M223"/>
    <mergeCell ref="A220:A223"/>
    <mergeCell ref="B220:B223"/>
    <mergeCell ref="C220:C223"/>
    <mergeCell ref="D220:D223"/>
    <mergeCell ref="E220:E223"/>
    <mergeCell ref="F220:F223"/>
    <mergeCell ref="J216:J219"/>
    <mergeCell ref="K216:K219"/>
    <mergeCell ref="L216:L219"/>
    <mergeCell ref="M216:M219"/>
    <mergeCell ref="X216:X219"/>
    <mergeCell ref="Y216:Y219"/>
    <mergeCell ref="X214:X215"/>
    <mergeCell ref="Y214:Y215"/>
    <mergeCell ref="A216:A219"/>
    <mergeCell ref="B216:B219"/>
    <mergeCell ref="C216:C219"/>
    <mergeCell ref="D216:D219"/>
    <mergeCell ref="E216:E219"/>
    <mergeCell ref="F216:F219"/>
    <mergeCell ref="G216:G219"/>
    <mergeCell ref="H216:H219"/>
    <mergeCell ref="G214:G215"/>
    <mergeCell ref="H214:H215"/>
    <mergeCell ref="J214:J215"/>
    <mergeCell ref="K214:K215"/>
    <mergeCell ref="L214:L215"/>
    <mergeCell ref="M214:M215"/>
    <mergeCell ref="A214:A215"/>
    <mergeCell ref="B214:B215"/>
    <mergeCell ref="C214:C215"/>
    <mergeCell ref="D214:D215"/>
    <mergeCell ref="E214:E215"/>
    <mergeCell ref="F214:F215"/>
    <mergeCell ref="J212:J213"/>
    <mergeCell ref="K212:K213"/>
    <mergeCell ref="L212:L213"/>
    <mergeCell ref="M212:M213"/>
    <mergeCell ref="X212:X213"/>
    <mergeCell ref="Y212:Y213"/>
    <mergeCell ref="X209:X211"/>
    <mergeCell ref="Y209:Y211"/>
    <mergeCell ref="A212:A213"/>
    <mergeCell ref="B212:B213"/>
    <mergeCell ref="C212:C213"/>
    <mergeCell ref="D212:D213"/>
    <mergeCell ref="E212:E213"/>
    <mergeCell ref="F212:F213"/>
    <mergeCell ref="G212:G213"/>
    <mergeCell ref="H212:H213"/>
    <mergeCell ref="G209:G211"/>
    <mergeCell ref="H209:H211"/>
    <mergeCell ref="J209:J211"/>
    <mergeCell ref="K209:K211"/>
    <mergeCell ref="L209:L211"/>
    <mergeCell ref="M209:M211"/>
    <mergeCell ref="L206:L208"/>
    <mergeCell ref="M206:M208"/>
    <mergeCell ref="X206:X208"/>
    <mergeCell ref="Y206:Y208"/>
    <mergeCell ref="A209:A211"/>
    <mergeCell ref="B209:B211"/>
    <mergeCell ref="C209:C211"/>
    <mergeCell ref="D209:D211"/>
    <mergeCell ref="E209:E211"/>
    <mergeCell ref="F209:F211"/>
    <mergeCell ref="A206:A208"/>
    <mergeCell ref="B206:B208"/>
    <mergeCell ref="C206:C208"/>
    <mergeCell ref="D206:D208"/>
    <mergeCell ref="J206:J208"/>
    <mergeCell ref="K206:K208"/>
    <mergeCell ref="H206:H208"/>
    <mergeCell ref="G206:G208"/>
    <mergeCell ref="F206:F208"/>
    <mergeCell ref="E206:E208"/>
    <mergeCell ref="F203:F205"/>
    <mergeCell ref="K203:K205"/>
    <mergeCell ref="X203:X205"/>
    <mergeCell ref="Y203:Y205"/>
    <mergeCell ref="M203:M205"/>
    <mergeCell ref="L203:L205"/>
    <mergeCell ref="X201:X202"/>
    <mergeCell ref="Y201:Y202"/>
    <mergeCell ref="A203:A205"/>
    <mergeCell ref="B203:B205"/>
    <mergeCell ref="C203:C205"/>
    <mergeCell ref="D203:D205"/>
    <mergeCell ref="E203:E205"/>
    <mergeCell ref="J203:J205"/>
    <mergeCell ref="H203:H205"/>
    <mergeCell ref="G203:G205"/>
    <mergeCell ref="G201:G202"/>
    <mergeCell ref="H201:H202"/>
    <mergeCell ref="J201:J202"/>
    <mergeCell ref="K201:K202"/>
    <mergeCell ref="L201:L202"/>
    <mergeCell ref="M201:M202"/>
    <mergeCell ref="F198:F200"/>
    <mergeCell ref="G198:G200"/>
    <mergeCell ref="H198:H200"/>
    <mergeCell ref="J198:J200"/>
    <mergeCell ref="A201:A202"/>
    <mergeCell ref="B201:B202"/>
    <mergeCell ref="C201:C202"/>
    <mergeCell ref="D201:D202"/>
    <mergeCell ref="E201:E202"/>
    <mergeCell ref="F201:F202"/>
    <mergeCell ref="K193:K197"/>
    <mergeCell ref="L193:L197"/>
    <mergeCell ref="M193:M197"/>
    <mergeCell ref="X193:X197"/>
    <mergeCell ref="Y193:Y197"/>
    <mergeCell ref="A198:A200"/>
    <mergeCell ref="B198:B200"/>
    <mergeCell ref="C198:C200"/>
    <mergeCell ref="D198:D200"/>
    <mergeCell ref="E198:E200"/>
    <mergeCell ref="Y191:Y192"/>
    <mergeCell ref="A193:A197"/>
    <mergeCell ref="B193:B197"/>
    <mergeCell ref="C193:C197"/>
    <mergeCell ref="D193:D197"/>
    <mergeCell ref="E193:E197"/>
    <mergeCell ref="F193:F197"/>
    <mergeCell ref="G193:G197"/>
    <mergeCell ref="H193:H197"/>
    <mergeCell ref="J193:J197"/>
    <mergeCell ref="H191:H192"/>
    <mergeCell ref="J191:J192"/>
    <mergeCell ref="K191:K192"/>
    <mergeCell ref="L191:L192"/>
    <mergeCell ref="M191:M192"/>
    <mergeCell ref="X191:X192"/>
    <mergeCell ref="A191:A192"/>
    <mergeCell ref="B191:B192"/>
    <mergeCell ref="C191:C192"/>
    <mergeCell ref="D191:D192"/>
    <mergeCell ref="E191:E192"/>
    <mergeCell ref="F191:F192"/>
    <mergeCell ref="D186:D190"/>
    <mergeCell ref="C186:C190"/>
    <mergeCell ref="B186:B190"/>
    <mergeCell ref="A186:A190"/>
    <mergeCell ref="X186:X190"/>
    <mergeCell ref="Y186:Y190"/>
    <mergeCell ref="J186:J190"/>
    <mergeCell ref="H186:H190"/>
    <mergeCell ref="G186:G190"/>
    <mergeCell ref="F186:F190"/>
    <mergeCell ref="E186:E190"/>
    <mergeCell ref="Y181:Y185"/>
    <mergeCell ref="K198:K200"/>
    <mergeCell ref="L198:L200"/>
    <mergeCell ref="M198:M200"/>
    <mergeCell ref="X198:X200"/>
    <mergeCell ref="Y198:Y200"/>
    <mergeCell ref="K186:K190"/>
    <mergeCell ref="G191:G192"/>
    <mergeCell ref="L186:L190"/>
    <mergeCell ref="M186:M190"/>
    <mergeCell ref="H181:H185"/>
    <mergeCell ref="G181:G185"/>
    <mergeCell ref="L181:L185"/>
    <mergeCell ref="M181:M185"/>
    <mergeCell ref="J181:J185"/>
    <mergeCell ref="K181:K185"/>
    <mergeCell ref="X181:X185"/>
    <mergeCell ref="Y178:Y180"/>
    <mergeCell ref="A181:A185"/>
    <mergeCell ref="B181:B185"/>
    <mergeCell ref="C181:C185"/>
    <mergeCell ref="D181:D185"/>
    <mergeCell ref="E181:E185"/>
    <mergeCell ref="F181:F185"/>
    <mergeCell ref="X175:X177"/>
    <mergeCell ref="Y175:Y177"/>
    <mergeCell ref="A178:A180"/>
    <mergeCell ref="B178:B180"/>
    <mergeCell ref="C178:C180"/>
    <mergeCell ref="D178:D180"/>
    <mergeCell ref="E178:E180"/>
    <mergeCell ref="F178:F180"/>
    <mergeCell ref="G178:G180"/>
    <mergeCell ref="H178:H180"/>
    <mergeCell ref="G175:G177"/>
    <mergeCell ref="H175:H177"/>
    <mergeCell ref="J175:J177"/>
    <mergeCell ref="K175:K177"/>
    <mergeCell ref="L175:L177"/>
    <mergeCell ref="M175:M177"/>
    <mergeCell ref="A175:A177"/>
    <mergeCell ref="B175:B177"/>
    <mergeCell ref="C175:C177"/>
    <mergeCell ref="D175:D177"/>
    <mergeCell ref="E175:E177"/>
    <mergeCell ref="F175:F177"/>
    <mergeCell ref="J170:J174"/>
    <mergeCell ref="K170:K174"/>
    <mergeCell ref="L170:L174"/>
    <mergeCell ref="M170:M174"/>
    <mergeCell ref="X170:X174"/>
    <mergeCell ref="Y170:Y174"/>
    <mergeCell ref="N170:N174"/>
    <mergeCell ref="X165:X169"/>
    <mergeCell ref="Y165:Y169"/>
    <mergeCell ref="A170:A174"/>
    <mergeCell ref="B170:B174"/>
    <mergeCell ref="C170:C174"/>
    <mergeCell ref="D170:D174"/>
    <mergeCell ref="E170:E174"/>
    <mergeCell ref="F170:F174"/>
    <mergeCell ref="G170:G174"/>
    <mergeCell ref="H170:H174"/>
    <mergeCell ref="F165:F169"/>
    <mergeCell ref="G165:G169"/>
    <mergeCell ref="H165:H169"/>
    <mergeCell ref="K165:K169"/>
    <mergeCell ref="L165:L169"/>
    <mergeCell ref="M165:M169"/>
    <mergeCell ref="L163:L164"/>
    <mergeCell ref="M163:M164"/>
    <mergeCell ref="X163:X164"/>
    <mergeCell ref="Y163:Y164"/>
    <mergeCell ref="A165:A169"/>
    <mergeCell ref="B165:B169"/>
    <mergeCell ref="C165:C169"/>
    <mergeCell ref="D165:D169"/>
    <mergeCell ref="J165:J169"/>
    <mergeCell ref="E165:E169"/>
    <mergeCell ref="Y158:Y162"/>
    <mergeCell ref="A163:A164"/>
    <mergeCell ref="B163:B164"/>
    <mergeCell ref="C163:C164"/>
    <mergeCell ref="D163:D164"/>
    <mergeCell ref="E163:E164"/>
    <mergeCell ref="F163:F164"/>
    <mergeCell ref="G163:G164"/>
    <mergeCell ref="H163:H164"/>
    <mergeCell ref="J163:J164"/>
    <mergeCell ref="D158:D162"/>
    <mergeCell ref="L158:L162"/>
    <mergeCell ref="M158:M162"/>
    <mergeCell ref="X158:X162"/>
    <mergeCell ref="J178:J180"/>
    <mergeCell ref="K178:K180"/>
    <mergeCell ref="L178:L180"/>
    <mergeCell ref="M178:M180"/>
    <mergeCell ref="X178:X180"/>
    <mergeCell ref="K163:K164"/>
    <mergeCell ref="Y156:Y157"/>
    <mergeCell ref="A158:A162"/>
    <mergeCell ref="B158:B162"/>
    <mergeCell ref="C158:C162"/>
    <mergeCell ref="K158:K162"/>
    <mergeCell ref="J158:J162"/>
    <mergeCell ref="H158:H162"/>
    <mergeCell ref="G158:G162"/>
    <mergeCell ref="F158:F162"/>
    <mergeCell ref="E158:E162"/>
    <mergeCell ref="H156:H157"/>
    <mergeCell ref="J156:J157"/>
    <mergeCell ref="K156:K157"/>
    <mergeCell ref="L156:L157"/>
    <mergeCell ref="M156:M157"/>
    <mergeCell ref="X156:X157"/>
    <mergeCell ref="M151:M155"/>
    <mergeCell ref="X151:X155"/>
    <mergeCell ref="Y151:Y155"/>
    <mergeCell ref="A156:A157"/>
    <mergeCell ref="B156:B157"/>
    <mergeCell ref="C156:C157"/>
    <mergeCell ref="D156:D157"/>
    <mergeCell ref="E156:E157"/>
    <mergeCell ref="F156:F157"/>
    <mergeCell ref="G156:G157"/>
    <mergeCell ref="F151:F155"/>
    <mergeCell ref="G151:G155"/>
    <mergeCell ref="H151:H155"/>
    <mergeCell ref="J151:J155"/>
    <mergeCell ref="K151:K155"/>
    <mergeCell ref="L151:L155"/>
    <mergeCell ref="K148:K150"/>
    <mergeCell ref="L148:L150"/>
    <mergeCell ref="M148:M150"/>
    <mergeCell ref="X148:X150"/>
    <mergeCell ref="Y148:Y150"/>
    <mergeCell ref="A151:A155"/>
    <mergeCell ref="B151:B155"/>
    <mergeCell ref="C151:C155"/>
    <mergeCell ref="D151:D155"/>
    <mergeCell ref="E151:E155"/>
    <mergeCell ref="Y145:Y147"/>
    <mergeCell ref="A148:A150"/>
    <mergeCell ref="B148:B150"/>
    <mergeCell ref="C148:C150"/>
    <mergeCell ref="D148:D150"/>
    <mergeCell ref="E148:E150"/>
    <mergeCell ref="F148:F150"/>
    <mergeCell ref="G148:G150"/>
    <mergeCell ref="H148:H150"/>
    <mergeCell ref="J148:J150"/>
    <mergeCell ref="E145:E147"/>
    <mergeCell ref="G145:G147"/>
    <mergeCell ref="F145:F147"/>
    <mergeCell ref="M145:M147"/>
    <mergeCell ref="L145:L147"/>
    <mergeCell ref="X145:X147"/>
    <mergeCell ref="M143:M144"/>
    <mergeCell ref="X143:X144"/>
    <mergeCell ref="Y143:Y144"/>
    <mergeCell ref="A145:A147"/>
    <mergeCell ref="B145:B147"/>
    <mergeCell ref="C145:C147"/>
    <mergeCell ref="J145:J147"/>
    <mergeCell ref="K145:K147"/>
    <mergeCell ref="H145:H147"/>
    <mergeCell ref="D145:D147"/>
    <mergeCell ref="J143:J144"/>
    <mergeCell ref="K143:K144"/>
    <mergeCell ref="H143:H144"/>
    <mergeCell ref="F143:F144"/>
    <mergeCell ref="G143:G144"/>
    <mergeCell ref="L143:L144"/>
    <mergeCell ref="F138:F142"/>
    <mergeCell ref="L138:L142"/>
    <mergeCell ref="M138:M142"/>
    <mergeCell ref="X138:X142"/>
    <mergeCell ref="Y138:Y142"/>
    <mergeCell ref="A143:A144"/>
    <mergeCell ref="B143:B144"/>
    <mergeCell ref="C143:C144"/>
    <mergeCell ref="D143:D144"/>
    <mergeCell ref="E143:E144"/>
    <mergeCell ref="Y135:Y137"/>
    <mergeCell ref="A138:A142"/>
    <mergeCell ref="B138:B142"/>
    <mergeCell ref="C138:C142"/>
    <mergeCell ref="D138:D142"/>
    <mergeCell ref="E138:E142"/>
    <mergeCell ref="J138:J142"/>
    <mergeCell ref="K138:K142"/>
    <mergeCell ref="H138:H142"/>
    <mergeCell ref="G138:G142"/>
    <mergeCell ref="H135:H137"/>
    <mergeCell ref="J135:J137"/>
    <mergeCell ref="K135:K137"/>
    <mergeCell ref="L135:L137"/>
    <mergeCell ref="M135:M137"/>
    <mergeCell ref="X135:X137"/>
    <mergeCell ref="M133:M134"/>
    <mergeCell ref="X133:X134"/>
    <mergeCell ref="Y133:Y134"/>
    <mergeCell ref="A135:A137"/>
    <mergeCell ref="B135:B137"/>
    <mergeCell ref="C135:C137"/>
    <mergeCell ref="D135:D137"/>
    <mergeCell ref="E135:E137"/>
    <mergeCell ref="F135:F137"/>
    <mergeCell ref="G135:G137"/>
    <mergeCell ref="F133:F134"/>
    <mergeCell ref="G133:G134"/>
    <mergeCell ref="H133:H134"/>
    <mergeCell ref="J133:J134"/>
    <mergeCell ref="K133:K134"/>
    <mergeCell ref="L133:L134"/>
    <mergeCell ref="K129:K132"/>
    <mergeCell ref="L129:L132"/>
    <mergeCell ref="M129:M132"/>
    <mergeCell ref="X129:X132"/>
    <mergeCell ref="Y129:Y132"/>
    <mergeCell ref="A133:A134"/>
    <mergeCell ref="B133:B134"/>
    <mergeCell ref="C133:C134"/>
    <mergeCell ref="D133:D134"/>
    <mergeCell ref="E133:E134"/>
    <mergeCell ref="Y126:Y128"/>
    <mergeCell ref="A129:A132"/>
    <mergeCell ref="B129:B132"/>
    <mergeCell ref="C129:C132"/>
    <mergeCell ref="D129:D132"/>
    <mergeCell ref="E129:E132"/>
    <mergeCell ref="F129:F132"/>
    <mergeCell ref="G129:G132"/>
    <mergeCell ref="H129:H132"/>
    <mergeCell ref="J129:J132"/>
    <mergeCell ref="H126:H128"/>
    <mergeCell ref="J126:J128"/>
    <mergeCell ref="K126:K128"/>
    <mergeCell ref="L126:L128"/>
    <mergeCell ref="M126:M128"/>
    <mergeCell ref="X126:X128"/>
    <mergeCell ref="N126:N128"/>
    <mergeCell ref="M123:M125"/>
    <mergeCell ref="X123:X125"/>
    <mergeCell ref="Y123:Y125"/>
    <mergeCell ref="A126:A128"/>
    <mergeCell ref="B126:B128"/>
    <mergeCell ref="C126:C128"/>
    <mergeCell ref="D126:D128"/>
    <mergeCell ref="E126:E128"/>
    <mergeCell ref="F126:F128"/>
    <mergeCell ref="G126:G128"/>
    <mergeCell ref="F123:F125"/>
    <mergeCell ref="G123:G125"/>
    <mergeCell ref="H123:H125"/>
    <mergeCell ref="J123:J125"/>
    <mergeCell ref="K123:K125"/>
    <mergeCell ref="L123:L125"/>
    <mergeCell ref="K119:K122"/>
    <mergeCell ref="L119:L122"/>
    <mergeCell ref="M119:M122"/>
    <mergeCell ref="X119:X122"/>
    <mergeCell ref="Y119:Y122"/>
    <mergeCell ref="A123:A125"/>
    <mergeCell ref="B123:B125"/>
    <mergeCell ref="C123:C125"/>
    <mergeCell ref="D123:D125"/>
    <mergeCell ref="E123:E125"/>
    <mergeCell ref="Y117:Y118"/>
    <mergeCell ref="A119:A122"/>
    <mergeCell ref="B119:B122"/>
    <mergeCell ref="C119:C122"/>
    <mergeCell ref="D119:D122"/>
    <mergeCell ref="E119:E122"/>
    <mergeCell ref="F119:F122"/>
    <mergeCell ref="G119:G122"/>
    <mergeCell ref="H119:H122"/>
    <mergeCell ref="J119:J122"/>
    <mergeCell ref="H117:H118"/>
    <mergeCell ref="J117:J118"/>
    <mergeCell ref="K117:K118"/>
    <mergeCell ref="L117:L118"/>
    <mergeCell ref="M117:M118"/>
    <mergeCell ref="X117:X118"/>
    <mergeCell ref="M114:M116"/>
    <mergeCell ref="X114:X116"/>
    <mergeCell ref="Y114:Y116"/>
    <mergeCell ref="A117:A118"/>
    <mergeCell ref="B117:B118"/>
    <mergeCell ref="C117:C118"/>
    <mergeCell ref="D117:D118"/>
    <mergeCell ref="E117:E118"/>
    <mergeCell ref="F117:F118"/>
    <mergeCell ref="G117:G118"/>
    <mergeCell ref="G114:G116"/>
    <mergeCell ref="H111:H113"/>
    <mergeCell ref="H114:H116"/>
    <mergeCell ref="J114:J116"/>
    <mergeCell ref="K114:K116"/>
    <mergeCell ref="L114:L116"/>
    <mergeCell ref="J111:J113"/>
    <mergeCell ref="K111:K113"/>
    <mergeCell ref="L111:L113"/>
    <mergeCell ref="A114:A116"/>
    <mergeCell ref="B114:B116"/>
    <mergeCell ref="C114:C116"/>
    <mergeCell ref="D114:D116"/>
    <mergeCell ref="E114:E116"/>
    <mergeCell ref="F114:F116"/>
    <mergeCell ref="M111:M113"/>
    <mergeCell ref="X111:X113"/>
    <mergeCell ref="Y111:Y113"/>
    <mergeCell ref="X107:X110"/>
    <mergeCell ref="Y107:Y110"/>
    <mergeCell ref="A111:A113"/>
    <mergeCell ref="B111:B113"/>
    <mergeCell ref="C111:C113"/>
    <mergeCell ref="D111:D113"/>
    <mergeCell ref="E111:E113"/>
    <mergeCell ref="F111:F113"/>
    <mergeCell ref="G111:G113"/>
    <mergeCell ref="G107:G110"/>
    <mergeCell ref="J107:J110"/>
    <mergeCell ref="K107:K110"/>
    <mergeCell ref="L107:L110"/>
    <mergeCell ref="M107:M110"/>
    <mergeCell ref="A107:A110"/>
    <mergeCell ref="B107:B110"/>
    <mergeCell ref="C107:C110"/>
    <mergeCell ref="D107:D110"/>
    <mergeCell ref="E107:E110"/>
    <mergeCell ref="F107:F110"/>
    <mergeCell ref="H107:H110"/>
    <mergeCell ref="K105:K106"/>
    <mergeCell ref="L105:L106"/>
    <mergeCell ref="M105:M106"/>
    <mergeCell ref="X101:X104"/>
    <mergeCell ref="G105:G106"/>
    <mergeCell ref="H105:H106"/>
    <mergeCell ref="J105:J106"/>
    <mergeCell ref="G101:G104"/>
    <mergeCell ref="J101:J104"/>
    <mergeCell ref="K101:K104"/>
    <mergeCell ref="Y101:Y104"/>
    <mergeCell ref="X105:X106"/>
    <mergeCell ref="Y105:Y106"/>
    <mergeCell ref="A105:A106"/>
    <mergeCell ref="B105:B106"/>
    <mergeCell ref="C105:C106"/>
    <mergeCell ref="D105:D106"/>
    <mergeCell ref="E105:E106"/>
    <mergeCell ref="F105:F106"/>
    <mergeCell ref="H101:H104"/>
    <mergeCell ref="L101:L104"/>
    <mergeCell ref="M101:M104"/>
    <mergeCell ref="A101:A104"/>
    <mergeCell ref="B101:B104"/>
    <mergeCell ref="C101:C104"/>
    <mergeCell ref="D101:D104"/>
    <mergeCell ref="E101:E104"/>
    <mergeCell ref="A92:A93"/>
    <mergeCell ref="F101:F104"/>
    <mergeCell ref="K94:K100"/>
    <mergeCell ref="L94:L100"/>
    <mergeCell ref="M94:M100"/>
    <mergeCell ref="X92:X93"/>
    <mergeCell ref="G94:G100"/>
    <mergeCell ref="H94:H100"/>
    <mergeCell ref="J94:J100"/>
    <mergeCell ref="G92:G93"/>
    <mergeCell ref="X94:X100"/>
    <mergeCell ref="Y94:Y100"/>
    <mergeCell ref="A94:A100"/>
    <mergeCell ref="B94:B100"/>
    <mergeCell ref="C94:C100"/>
    <mergeCell ref="D94:D100"/>
    <mergeCell ref="E94:E100"/>
    <mergeCell ref="F94:F100"/>
    <mergeCell ref="I94:I100"/>
    <mergeCell ref="O94:O100"/>
    <mergeCell ref="B92:B93"/>
    <mergeCell ref="C92:C93"/>
    <mergeCell ref="D92:D93"/>
    <mergeCell ref="E92:E93"/>
    <mergeCell ref="Y92:Y93"/>
    <mergeCell ref="X90:X91"/>
    <mergeCell ref="H90:H91"/>
    <mergeCell ref="H92:H93"/>
    <mergeCell ref="J92:J93"/>
    <mergeCell ref="N90:N91"/>
    <mergeCell ref="K92:K93"/>
    <mergeCell ref="L92:L93"/>
    <mergeCell ref="M92:M93"/>
    <mergeCell ref="F90:F91"/>
    <mergeCell ref="G90:G91"/>
    <mergeCell ref="F92:F93"/>
    <mergeCell ref="K90:K91"/>
    <mergeCell ref="L90:L91"/>
    <mergeCell ref="M90:M91"/>
    <mergeCell ref="X88:X89"/>
    <mergeCell ref="Y90:Y91"/>
    <mergeCell ref="Y88:Y89"/>
    <mergeCell ref="A90:A91"/>
    <mergeCell ref="J90:J91"/>
    <mergeCell ref="B90:B91"/>
    <mergeCell ref="C90:C91"/>
    <mergeCell ref="D90:D91"/>
    <mergeCell ref="E90:E91"/>
    <mergeCell ref="N88:N89"/>
    <mergeCell ref="G88:G89"/>
    <mergeCell ref="H88:H89"/>
    <mergeCell ref="J88:J89"/>
    <mergeCell ref="K88:K89"/>
    <mergeCell ref="L88:L89"/>
    <mergeCell ref="M88:M89"/>
    <mergeCell ref="A88:A89"/>
    <mergeCell ref="B88:B89"/>
    <mergeCell ref="C88:C89"/>
    <mergeCell ref="D88:D89"/>
    <mergeCell ref="E88:E89"/>
    <mergeCell ref="F88:F89"/>
    <mergeCell ref="J85:J87"/>
    <mergeCell ref="K85:K87"/>
    <mergeCell ref="L85:L87"/>
    <mergeCell ref="M85:M87"/>
    <mergeCell ref="X85:X87"/>
    <mergeCell ref="Y85:Y87"/>
    <mergeCell ref="X83:X84"/>
    <mergeCell ref="Y83:Y84"/>
    <mergeCell ref="A85:A87"/>
    <mergeCell ref="B85:B87"/>
    <mergeCell ref="C85:C87"/>
    <mergeCell ref="D85:D87"/>
    <mergeCell ref="E85:E87"/>
    <mergeCell ref="F85:F87"/>
    <mergeCell ref="G85:G87"/>
    <mergeCell ref="H85:H87"/>
    <mergeCell ref="G83:G84"/>
    <mergeCell ref="H83:H84"/>
    <mergeCell ref="J83:J84"/>
    <mergeCell ref="K83:K84"/>
    <mergeCell ref="L83:L84"/>
    <mergeCell ref="M83:M84"/>
    <mergeCell ref="G80:G82"/>
    <mergeCell ref="H80:H82"/>
    <mergeCell ref="X80:X82"/>
    <mergeCell ref="Y80:Y82"/>
    <mergeCell ref="A83:A84"/>
    <mergeCell ref="B83:B84"/>
    <mergeCell ref="C83:C84"/>
    <mergeCell ref="D83:D84"/>
    <mergeCell ref="E83:E84"/>
    <mergeCell ref="F83:F84"/>
    <mergeCell ref="A80:A82"/>
    <mergeCell ref="B80:B82"/>
    <mergeCell ref="C80:C82"/>
    <mergeCell ref="D80:D82"/>
    <mergeCell ref="E80:E82"/>
    <mergeCell ref="F80:F82"/>
    <mergeCell ref="J80:J82"/>
    <mergeCell ref="K80:K82"/>
    <mergeCell ref="L80:L82"/>
    <mergeCell ref="M80:M82"/>
    <mergeCell ref="X76:X79"/>
    <mergeCell ref="Y76:Y79"/>
    <mergeCell ref="N76:N79"/>
    <mergeCell ref="N80:N82"/>
    <mergeCell ref="G76:G79"/>
    <mergeCell ref="H76:H79"/>
    <mergeCell ref="J76:J79"/>
    <mergeCell ref="K76:K79"/>
    <mergeCell ref="L76:L79"/>
    <mergeCell ref="M76:M79"/>
    <mergeCell ref="A76:A79"/>
    <mergeCell ref="B76:B79"/>
    <mergeCell ref="C76:C79"/>
    <mergeCell ref="D76:D79"/>
    <mergeCell ref="E76:E79"/>
    <mergeCell ref="F76:F79"/>
    <mergeCell ref="J73:J75"/>
    <mergeCell ref="K73:K75"/>
    <mergeCell ref="L73:L75"/>
    <mergeCell ref="M73:M75"/>
    <mergeCell ref="X73:X75"/>
    <mergeCell ref="Y73:Y75"/>
    <mergeCell ref="X70:X72"/>
    <mergeCell ref="Y70:Y72"/>
    <mergeCell ref="A73:A75"/>
    <mergeCell ref="B73:B75"/>
    <mergeCell ref="C73:C75"/>
    <mergeCell ref="D73:D75"/>
    <mergeCell ref="E73:E75"/>
    <mergeCell ref="F73:F75"/>
    <mergeCell ref="G73:G75"/>
    <mergeCell ref="H73:H75"/>
    <mergeCell ref="G70:G72"/>
    <mergeCell ref="H70:H72"/>
    <mergeCell ref="J70:J72"/>
    <mergeCell ref="K70:K72"/>
    <mergeCell ref="L70:L72"/>
    <mergeCell ref="M70:M72"/>
    <mergeCell ref="A70:A72"/>
    <mergeCell ref="B70:B72"/>
    <mergeCell ref="C70:C72"/>
    <mergeCell ref="D70:D72"/>
    <mergeCell ref="E70:E72"/>
    <mergeCell ref="F70:F72"/>
    <mergeCell ref="Y58:Y59"/>
    <mergeCell ref="X60:X62"/>
    <mergeCell ref="Y60:Y62"/>
    <mergeCell ref="X63:X67"/>
    <mergeCell ref="Y63:Y67"/>
    <mergeCell ref="X68:X69"/>
    <mergeCell ref="Y68:Y69"/>
    <mergeCell ref="H68:H69"/>
    <mergeCell ref="J68:J69"/>
    <mergeCell ref="K68:K69"/>
    <mergeCell ref="L68:L69"/>
    <mergeCell ref="M68:M69"/>
    <mergeCell ref="X58:X59"/>
    <mergeCell ref="N60:N62"/>
    <mergeCell ref="N63:N67"/>
    <mergeCell ref="N68:N69"/>
    <mergeCell ref="H60:H62"/>
    <mergeCell ref="F63:F67"/>
    <mergeCell ref="G63:G67"/>
    <mergeCell ref="H63:H67"/>
    <mergeCell ref="A68:A69"/>
    <mergeCell ref="B68:B69"/>
    <mergeCell ref="C68:C69"/>
    <mergeCell ref="D68:D69"/>
    <mergeCell ref="E68:E69"/>
    <mergeCell ref="F68:F69"/>
    <mergeCell ref="G68:G69"/>
    <mergeCell ref="J60:J62"/>
    <mergeCell ref="K60:K62"/>
    <mergeCell ref="L60:L62"/>
    <mergeCell ref="M60:M62"/>
    <mergeCell ref="J63:J67"/>
    <mergeCell ref="K63:K67"/>
    <mergeCell ref="L63:L67"/>
    <mergeCell ref="M63:M67"/>
    <mergeCell ref="B60:B62"/>
    <mergeCell ref="C60:C62"/>
    <mergeCell ref="D60:D62"/>
    <mergeCell ref="E60:E62"/>
    <mergeCell ref="F60:F62"/>
    <mergeCell ref="G60:G62"/>
    <mergeCell ref="K58:K59"/>
    <mergeCell ref="J58:J59"/>
    <mergeCell ref="L58:L59"/>
    <mergeCell ref="M58:M59"/>
    <mergeCell ref="A63:A67"/>
    <mergeCell ref="B63:B67"/>
    <mergeCell ref="C63:C67"/>
    <mergeCell ref="D63:D67"/>
    <mergeCell ref="E63:E67"/>
    <mergeCell ref="A60:A62"/>
    <mergeCell ref="X52:X57"/>
    <mergeCell ref="Y52:Y57"/>
    <mergeCell ref="A58:A59"/>
    <mergeCell ref="B58:B59"/>
    <mergeCell ref="C58:C59"/>
    <mergeCell ref="D58:D59"/>
    <mergeCell ref="E58:E59"/>
    <mergeCell ref="F58:F59"/>
    <mergeCell ref="G58:G59"/>
    <mergeCell ref="H58:H59"/>
    <mergeCell ref="G52:G57"/>
    <mergeCell ref="H52:H57"/>
    <mergeCell ref="J52:J57"/>
    <mergeCell ref="K52:K57"/>
    <mergeCell ref="L52:L57"/>
    <mergeCell ref="M52:M57"/>
    <mergeCell ref="A52:A57"/>
    <mergeCell ref="B52:B57"/>
    <mergeCell ref="C52:C57"/>
    <mergeCell ref="D52:D57"/>
    <mergeCell ref="E52:E57"/>
    <mergeCell ref="F52:F57"/>
    <mergeCell ref="J47:J51"/>
    <mergeCell ref="K47:K51"/>
    <mergeCell ref="L47:L51"/>
    <mergeCell ref="M47:M51"/>
    <mergeCell ref="X47:X51"/>
    <mergeCell ref="Y47:Y51"/>
    <mergeCell ref="X37:X46"/>
    <mergeCell ref="Y37:Y46"/>
    <mergeCell ref="A47:A51"/>
    <mergeCell ref="B47:B51"/>
    <mergeCell ref="C47:C51"/>
    <mergeCell ref="D47:D51"/>
    <mergeCell ref="E47:E51"/>
    <mergeCell ref="F47:F51"/>
    <mergeCell ref="G47:G51"/>
    <mergeCell ref="H47:H51"/>
    <mergeCell ref="M33:M36"/>
    <mergeCell ref="X33:X36"/>
    <mergeCell ref="Y33:Y36"/>
    <mergeCell ref="A37:A46"/>
    <mergeCell ref="B37:B46"/>
    <mergeCell ref="C37:C46"/>
    <mergeCell ref="D37:D46"/>
    <mergeCell ref="E37:E46"/>
    <mergeCell ref="F37:F46"/>
    <mergeCell ref="M37:M46"/>
    <mergeCell ref="F33:F36"/>
    <mergeCell ref="G33:G36"/>
    <mergeCell ref="H33:H36"/>
    <mergeCell ref="J33:J36"/>
    <mergeCell ref="K33:K36"/>
    <mergeCell ref="L33:L36"/>
    <mergeCell ref="F31:F32"/>
    <mergeCell ref="G31:G32"/>
    <mergeCell ref="H31:H32"/>
    <mergeCell ref="J31:J32"/>
    <mergeCell ref="K31:K32"/>
    <mergeCell ref="A33:A36"/>
    <mergeCell ref="B33:B36"/>
    <mergeCell ref="C33:C36"/>
    <mergeCell ref="D33:D36"/>
    <mergeCell ref="E33:E36"/>
    <mergeCell ref="M29:M30"/>
    <mergeCell ref="X27:X28"/>
    <mergeCell ref="Y27:Y28"/>
    <mergeCell ref="X29:X30"/>
    <mergeCell ref="Y29:Y30"/>
    <mergeCell ref="A31:A32"/>
    <mergeCell ref="B31:B32"/>
    <mergeCell ref="C31:C32"/>
    <mergeCell ref="D31:D32"/>
    <mergeCell ref="E31:E32"/>
    <mergeCell ref="H29:H30"/>
    <mergeCell ref="J29:J30"/>
    <mergeCell ref="K29:K30"/>
    <mergeCell ref="L29:L30"/>
    <mergeCell ref="A29:A30"/>
    <mergeCell ref="B29:B30"/>
    <mergeCell ref="C29:C30"/>
    <mergeCell ref="D29:D30"/>
    <mergeCell ref="E29:E30"/>
    <mergeCell ref="F29:F30"/>
    <mergeCell ref="J27:J28"/>
    <mergeCell ref="K27:K28"/>
    <mergeCell ref="L27:L28"/>
    <mergeCell ref="M27:M28"/>
    <mergeCell ref="G37:G46"/>
    <mergeCell ref="H37:H46"/>
    <mergeCell ref="J37:J46"/>
    <mergeCell ref="K37:K46"/>
    <mergeCell ref="L37:L46"/>
    <mergeCell ref="G29:G30"/>
    <mergeCell ref="X24:X26"/>
    <mergeCell ref="Y24:Y26"/>
    <mergeCell ref="A27:A28"/>
    <mergeCell ref="B27:B28"/>
    <mergeCell ref="C27:C28"/>
    <mergeCell ref="D27:D28"/>
    <mergeCell ref="E27:E28"/>
    <mergeCell ref="F27:F28"/>
    <mergeCell ref="G27:G28"/>
    <mergeCell ref="H27:H28"/>
    <mergeCell ref="G24:G26"/>
    <mergeCell ref="H24:H26"/>
    <mergeCell ref="J24:J26"/>
    <mergeCell ref="K24:K26"/>
    <mergeCell ref="L24:L26"/>
    <mergeCell ref="M24:M26"/>
    <mergeCell ref="A24:A26"/>
    <mergeCell ref="B24:B26"/>
    <mergeCell ref="C24:C26"/>
    <mergeCell ref="D24:D26"/>
    <mergeCell ref="E24:E26"/>
    <mergeCell ref="F24:F26"/>
    <mergeCell ref="J22:J23"/>
    <mergeCell ref="K22:K23"/>
    <mergeCell ref="L22:L23"/>
    <mergeCell ref="M22:M23"/>
    <mergeCell ref="X22:X23"/>
    <mergeCell ref="Y22:Y23"/>
    <mergeCell ref="X20:X21"/>
    <mergeCell ref="Y20:Y21"/>
    <mergeCell ref="A22:A23"/>
    <mergeCell ref="B22:B23"/>
    <mergeCell ref="C22:C23"/>
    <mergeCell ref="D22:D23"/>
    <mergeCell ref="E22:E23"/>
    <mergeCell ref="F22:F23"/>
    <mergeCell ref="G22:G23"/>
    <mergeCell ref="H22:H23"/>
    <mergeCell ref="X18:X19"/>
    <mergeCell ref="Y18:Y19"/>
    <mergeCell ref="A20:A21"/>
    <mergeCell ref="B20:B21"/>
    <mergeCell ref="C20:C21"/>
    <mergeCell ref="D20:D21"/>
    <mergeCell ref="E20:E21"/>
    <mergeCell ref="F20:F21"/>
    <mergeCell ref="G20:G21"/>
    <mergeCell ref="H20:H21"/>
    <mergeCell ref="G18:G19"/>
    <mergeCell ref="H18:H19"/>
    <mergeCell ref="J18:J19"/>
    <mergeCell ref="K18:K19"/>
    <mergeCell ref="L18:L19"/>
    <mergeCell ref="M18:M19"/>
    <mergeCell ref="A18:A19"/>
    <mergeCell ref="B18:B19"/>
    <mergeCell ref="C18:C19"/>
    <mergeCell ref="D18:D19"/>
    <mergeCell ref="E18:E19"/>
    <mergeCell ref="F18:F19"/>
    <mergeCell ref="X10:X11"/>
    <mergeCell ref="Y10:Y11"/>
    <mergeCell ref="Y12:Y13"/>
    <mergeCell ref="X14:X15"/>
    <mergeCell ref="Y14:Y15"/>
    <mergeCell ref="X16:X17"/>
    <mergeCell ref="Y16:Y17"/>
    <mergeCell ref="M16:M17"/>
    <mergeCell ref="X4:X5"/>
    <mergeCell ref="X12:X13"/>
    <mergeCell ref="M14:M15"/>
    <mergeCell ref="K14:K15"/>
    <mergeCell ref="Y4:Y5"/>
    <mergeCell ref="X6:X7"/>
    <mergeCell ref="Y6:Y7"/>
    <mergeCell ref="X8:X9"/>
    <mergeCell ref="Y8:Y9"/>
    <mergeCell ref="A16:A17"/>
    <mergeCell ref="B16:B17"/>
    <mergeCell ref="C16:C17"/>
    <mergeCell ref="D16:D17"/>
    <mergeCell ref="E16:E17"/>
    <mergeCell ref="F16:F17"/>
    <mergeCell ref="G16:G17"/>
    <mergeCell ref="H16:H17"/>
    <mergeCell ref="F14:F15"/>
    <mergeCell ref="G14:G15"/>
    <mergeCell ref="H14:H15"/>
    <mergeCell ref="J14:J15"/>
    <mergeCell ref="J16:J17"/>
    <mergeCell ref="K16:K17"/>
    <mergeCell ref="L16:L17"/>
    <mergeCell ref="M10:M11"/>
    <mergeCell ref="G10:G11"/>
    <mergeCell ref="H10:H11"/>
    <mergeCell ref="J10:J11"/>
    <mergeCell ref="K10:K11"/>
    <mergeCell ref="L14:L15"/>
    <mergeCell ref="J12:J13"/>
    <mergeCell ref="K12:K13"/>
    <mergeCell ref="L12:L13"/>
    <mergeCell ref="M12:M13"/>
    <mergeCell ref="G12:G13"/>
    <mergeCell ref="H12:H13"/>
    <mergeCell ref="F10:F11"/>
    <mergeCell ref="A14:A15"/>
    <mergeCell ref="B14:B15"/>
    <mergeCell ref="C14:C15"/>
    <mergeCell ref="D14:D15"/>
    <mergeCell ref="E14:E15"/>
    <mergeCell ref="H8:H9"/>
    <mergeCell ref="K6:K7"/>
    <mergeCell ref="A12:A13"/>
    <mergeCell ref="B12:B13"/>
    <mergeCell ref="C12:C13"/>
    <mergeCell ref="D12:D13"/>
    <mergeCell ref="E12:E13"/>
    <mergeCell ref="F12:F13"/>
    <mergeCell ref="D10:D11"/>
    <mergeCell ref="E10:E11"/>
    <mergeCell ref="L10:L11"/>
    <mergeCell ref="J8:J9"/>
    <mergeCell ref="K8:K9"/>
    <mergeCell ref="L8:L9"/>
    <mergeCell ref="L6:L7"/>
    <mergeCell ref="M8:M9"/>
    <mergeCell ref="A10:A11"/>
    <mergeCell ref="B10:B11"/>
    <mergeCell ref="C10:C11"/>
    <mergeCell ref="A8:A9"/>
    <mergeCell ref="B8:B9"/>
    <mergeCell ref="F8:F9"/>
    <mergeCell ref="D6:D7"/>
    <mergeCell ref="J6:J7"/>
    <mergeCell ref="G8:G9"/>
    <mergeCell ref="B4:B5"/>
    <mergeCell ref="A6:A7"/>
    <mergeCell ref="B6:B7"/>
    <mergeCell ref="C6:C7"/>
    <mergeCell ref="C4:C5"/>
    <mergeCell ref="D4:D5"/>
    <mergeCell ref="A4:A5"/>
    <mergeCell ref="K4:K5"/>
    <mergeCell ref="G6:G7"/>
    <mergeCell ref="K2:K3"/>
    <mergeCell ref="Q2:V2"/>
    <mergeCell ref="L4:L5"/>
    <mergeCell ref="M4:M5"/>
    <mergeCell ref="M6:M7"/>
    <mergeCell ref="H6:H7"/>
    <mergeCell ref="N4:N5"/>
    <mergeCell ref="N6:N7"/>
    <mergeCell ref="X2:X3"/>
    <mergeCell ref="Y2:Y3"/>
    <mergeCell ref="L2:P2"/>
    <mergeCell ref="A1:C1"/>
    <mergeCell ref="D1:Y1"/>
    <mergeCell ref="A2:A3"/>
    <mergeCell ref="B2:B3"/>
    <mergeCell ref="C2:C3"/>
    <mergeCell ref="J2:J3"/>
    <mergeCell ref="D2:D3"/>
    <mergeCell ref="E2:E3"/>
    <mergeCell ref="F2:F3"/>
    <mergeCell ref="G2:G3"/>
    <mergeCell ref="H2:H3"/>
    <mergeCell ref="I2:I3"/>
    <mergeCell ref="E4:E5"/>
    <mergeCell ref="F4:F5"/>
    <mergeCell ref="A291:B291"/>
    <mergeCell ref="F291:G291"/>
    <mergeCell ref="G4:G5"/>
    <mergeCell ref="H4:H5"/>
    <mergeCell ref="J4:J5"/>
    <mergeCell ref="E6:E7"/>
    <mergeCell ref="F6:F7"/>
    <mergeCell ref="C8:C9"/>
    <mergeCell ref="D8:D9"/>
    <mergeCell ref="E8:E9"/>
    <mergeCell ref="I170:I174"/>
    <mergeCell ref="O170:O174"/>
    <mergeCell ref="I241:I244"/>
    <mergeCell ref="W18:W19"/>
    <mergeCell ref="P94:P100"/>
    <mergeCell ref="I233:I235"/>
    <mergeCell ref="J20:J21"/>
    <mergeCell ref="K20:K21"/>
    <mergeCell ref="L20:L21"/>
    <mergeCell ref="M20:M21"/>
  </mergeCells>
  <printOptions horizontalCentered="1"/>
  <pageMargins left="0" right="0" top="0.498" bottom="0.498" header="0.314" footer="0.314"/>
  <pageSetup fitToWidth="0" horizontalDpi="600" verticalDpi="600" orientation="landscape" scale="29" r:id="rId1"/>
  <rowBreaks count="10" manualBreakCount="10">
    <brk id="46" max="255" man="1"/>
    <brk id="67" max="255" man="1"/>
    <brk id="89" max="255" man="1"/>
    <brk id="110" max="255" man="1"/>
    <brk id="137" max="255" man="1"/>
    <brk id="162" max="255" man="1"/>
    <brk id="185" max="255" man="1"/>
    <brk id="208" max="255" man="1"/>
    <brk id="232" max="255" man="1"/>
    <brk id="260" max="255" man="1"/>
  </rowBreaks>
</worksheet>
</file>

<file path=xl/worksheets/sheet9.xml><?xml version="1.0" encoding="utf-8"?>
<worksheet xmlns="http://schemas.openxmlformats.org/spreadsheetml/2006/main" xmlns:r="http://schemas.openxmlformats.org/officeDocument/2006/relationships">
  <dimension ref="A1:I40"/>
  <sheetViews>
    <sheetView tabSelected="1" view="pageBreakPreview" zoomScaleSheetLayoutView="100" zoomScalePageLayoutView="0" workbookViewId="0" topLeftCell="A1">
      <selection activeCell="A1" sqref="A1:A2"/>
    </sheetView>
  </sheetViews>
  <sheetFormatPr defaultColWidth="9.140625" defaultRowHeight="12.75"/>
  <cols>
    <col min="1" max="1" width="26.00390625" style="0" customWidth="1"/>
    <col min="2" max="2" width="20.8515625" style="0" customWidth="1"/>
    <col min="3" max="3" width="19.421875" style="27" bestFit="1" customWidth="1"/>
    <col min="4" max="4" width="10.7109375" style="0" customWidth="1"/>
    <col min="5" max="5" width="8.421875" style="0" customWidth="1"/>
    <col min="6" max="6" width="8.57421875" style="0" customWidth="1"/>
    <col min="7" max="7" width="8.421875" style="0" customWidth="1"/>
  </cols>
  <sheetData>
    <row r="1" spans="1:9" ht="7.5" customHeight="1">
      <c r="A1" s="1482" t="s">
        <v>2335</v>
      </c>
      <c r="I1" s="25"/>
    </row>
    <row r="2" spans="1:9" ht="30">
      <c r="A2" s="1483"/>
      <c r="B2" s="16" t="s">
        <v>641</v>
      </c>
      <c r="C2" s="28" t="s">
        <v>642</v>
      </c>
      <c r="D2" s="15"/>
      <c r="I2" s="25"/>
    </row>
    <row r="3" spans="1:9" ht="69" customHeight="1">
      <c r="A3" s="18" t="s">
        <v>639</v>
      </c>
      <c r="B3" s="45">
        <f>SUM('strategic I call'!M10,'I call'!L67,'II call - january'!M61,'II call - march'!M24,'II call april'!M132,'strategic II call'!M43,'II call july'!M144,'II call october'!M291)</f>
        <v>179</v>
      </c>
      <c r="C3" s="19">
        <f>'strategic I call'!N10+'I call'!M67+'II call - january'!N61+'II call - march'!N24+'II call april'!N132+'strategic II call'!N43+'II call july'!N144+'II call october'!O291+'II call october'!N291</f>
        <v>276281221.85</v>
      </c>
      <c r="D3" s="20"/>
      <c r="I3" s="25"/>
    </row>
    <row r="4" spans="1:9" ht="15">
      <c r="A4" s="15"/>
      <c r="B4" s="15"/>
      <c r="C4" s="29"/>
      <c r="D4" s="15"/>
      <c r="E4" s="15"/>
      <c r="F4" s="15"/>
      <c r="G4" s="15"/>
      <c r="I4" s="25"/>
    </row>
    <row r="5" spans="1:9" ht="45">
      <c r="A5" s="17"/>
      <c r="B5" s="16" t="s">
        <v>643</v>
      </c>
      <c r="C5" s="28" t="s">
        <v>644</v>
      </c>
      <c r="F5" s="15"/>
      <c r="G5" s="15"/>
      <c r="I5" s="25"/>
    </row>
    <row r="6" spans="1:9" ht="30">
      <c r="A6" s="18" t="s">
        <v>640</v>
      </c>
      <c r="B6" s="45">
        <f>SUM('strategic I call'!U10,'I call'!R67,'II call - january'!U61,'II call - march'!U24,'II call april'!U132,'strategic II call'!U43,'II call july'!U144,'II call october'!U291)</f>
        <v>511</v>
      </c>
      <c r="C6" s="19">
        <f>'strategic I call'!V10+'I call'!S67+'II call - january'!V61+'II call - march'!V24+'II call april'!V132+'strategic II call'!V43+'II call july'!V144+'II call october'!V291</f>
        <v>39868692.37949201</v>
      </c>
      <c r="F6" s="15"/>
      <c r="G6" s="15"/>
      <c r="I6" s="25"/>
    </row>
    <row r="7" spans="6:9" ht="15.75" thickBot="1">
      <c r="F7" s="15"/>
      <c r="G7" s="15"/>
      <c r="I7" s="25"/>
    </row>
    <row r="8" spans="1:9" ht="89.25" customHeight="1" thickBot="1">
      <c r="A8" s="15"/>
      <c r="B8" s="24" t="s">
        <v>645</v>
      </c>
      <c r="C8" s="30" t="s">
        <v>646</v>
      </c>
      <c r="F8" s="15"/>
      <c r="G8" s="15"/>
      <c r="I8" s="25"/>
    </row>
    <row r="9" spans="1:9" ht="63.75" customHeight="1" thickBot="1">
      <c r="A9" s="21" t="s">
        <v>1152</v>
      </c>
      <c r="B9" s="22">
        <f>B3+B6</f>
        <v>690</v>
      </c>
      <c r="C9" s="23">
        <f>C3+C6</f>
        <v>316149914.229492</v>
      </c>
      <c r="F9" s="15"/>
      <c r="G9" s="15"/>
      <c r="I9" s="25"/>
    </row>
    <row r="10" spans="1:9" ht="13.5" thickBot="1">
      <c r="A10" s="25"/>
      <c r="B10" s="25"/>
      <c r="C10" s="31"/>
      <c r="D10" s="25"/>
      <c r="E10" s="25"/>
      <c r="F10" s="25"/>
      <c r="G10" s="25"/>
      <c r="H10" s="25"/>
      <c r="I10" s="25"/>
    </row>
    <row r="11" spans="1:9" ht="48" customHeight="1" thickBot="1">
      <c r="A11" s="15"/>
      <c r="B11" s="34" t="s">
        <v>798</v>
      </c>
      <c r="C11" s="35" t="s">
        <v>797</v>
      </c>
      <c r="D11" s="25"/>
      <c r="E11" s="25"/>
      <c r="F11" s="25"/>
      <c r="G11" s="25"/>
      <c r="H11" s="25"/>
      <c r="I11" s="25"/>
    </row>
    <row r="12" spans="1:9" ht="15.75" thickBot="1">
      <c r="A12" s="36" t="s">
        <v>681</v>
      </c>
      <c r="B12" s="74">
        <f>SUM('strategic I call'!X10,'I call'!U67,'II call - january'!Y61,'II call - march'!Y24,'II call april'!Y132,'strategic II call'!X43,'II call july'!Y144,'II call october'!X291)</f>
        <v>1313</v>
      </c>
      <c r="C12" s="37">
        <f>SUM('strategic I call'!Y10,'I call'!V67,'II call - january'!Z61,'II call - march'!Z24,'II call april'!Z132,'strategic II call'!Y43,'II call july'!Z144,'II call october'!Y291)</f>
        <v>197269404.55</v>
      </c>
      <c r="D12" s="25"/>
      <c r="E12" s="25"/>
      <c r="F12" s="25"/>
      <c r="G12" s="25"/>
      <c r="H12" s="25"/>
      <c r="I12" s="25"/>
    </row>
    <row r="13" ht="12.75">
      <c r="C13" s="728"/>
    </row>
    <row r="14" ht="12.75">
      <c r="C14" s="728"/>
    </row>
    <row r="15" ht="21" customHeight="1"/>
    <row r="16" spans="1:3" ht="12.75" hidden="1">
      <c r="A16" s="9"/>
      <c r="B16" s="125" t="s">
        <v>1149</v>
      </c>
      <c r="C16" s="126" t="s">
        <v>1151</v>
      </c>
    </row>
    <row r="17" spans="1:3" ht="18" hidden="1">
      <c r="A17" s="121" t="s">
        <v>1138</v>
      </c>
      <c r="B17" s="122">
        <f>'strategic I call'!T14+'I call'!Q73+'II call - january'!T65+'II call - march'!T30+'II call april'!T137+'strategic II call'!T46+'II call july'!T147</f>
        <v>341260.03</v>
      </c>
      <c r="C17" s="122">
        <f>'strategic I call'!U14+'I call'!R73+'II call - january'!U65+'II call - march'!U30+'II call april'!U137+'strategic II call'!U46+'II call july'!U147</f>
        <v>2625077.153846154</v>
      </c>
    </row>
    <row r="18" spans="1:3" ht="18" hidden="1">
      <c r="A18" s="121" t="s">
        <v>1125</v>
      </c>
      <c r="B18" s="122">
        <f>'strategic I call'!T15+'I call'!Q74+'II call - january'!T66+'II call - march'!T31+'II call april'!T138+'strategic II call'!T47+'II call july'!T148</f>
        <v>1541793.2700000003</v>
      </c>
      <c r="C18" s="122">
        <f>'strategic I call'!U15+'I call'!R74+'II call - january'!U66+'II call - march'!U31+'II call april'!U138+'strategic II call'!U47+'II call july'!U148</f>
        <v>11859948.230769232</v>
      </c>
    </row>
    <row r="19" spans="1:3" ht="18" hidden="1">
      <c r="A19" s="121" t="s">
        <v>1131</v>
      </c>
      <c r="B19" s="122">
        <f>'strategic I call'!T16+'I call'!Q75+'II call - january'!T67+'II call - march'!T32+'II call april'!T139+'strategic II call'!T48+'II call july'!T149</f>
        <v>2110297.7</v>
      </c>
      <c r="C19" s="122">
        <f>'strategic I call'!U16+'I call'!R75+'II call - january'!U67+'II call - march'!U32+'II call april'!U139+'strategic II call'!U48+'II call july'!U149</f>
        <v>16233059.230769232</v>
      </c>
    </row>
    <row r="20" spans="1:3" ht="18" hidden="1">
      <c r="A20" s="121" t="s">
        <v>1132</v>
      </c>
      <c r="B20" s="122">
        <f>'strategic I call'!T17+'I call'!Q76+'II call - january'!T68+'II call - march'!T33+'II call april'!T140+'strategic II call'!T49+'II call july'!T150</f>
        <v>1769030.2800000003</v>
      </c>
      <c r="C20" s="122">
        <f>'strategic I call'!U17+'I call'!R76+'II call - january'!U68+'II call - march'!U33+'II call april'!U140+'strategic II call'!U49+'II call july'!U150</f>
        <v>13607925.230769232</v>
      </c>
    </row>
    <row r="21" spans="1:3" ht="18" hidden="1">
      <c r="A21" s="121" t="s">
        <v>1122</v>
      </c>
      <c r="B21" s="122">
        <f>'strategic I call'!T18+'I call'!Q77+'II call - january'!T69+'II call - march'!T34+'II call april'!T141+'strategic II call'!T50+'II call july'!T151</f>
        <v>2801024.95</v>
      </c>
      <c r="C21" s="122">
        <f>'strategic I call'!U18+'I call'!R77+'II call - january'!U69+'II call - march'!U34+'II call april'!U141+'strategic II call'!U50+'II call july'!U151</f>
        <v>21546345.76923077</v>
      </c>
    </row>
    <row r="22" spans="1:3" ht="18" hidden="1">
      <c r="A22" s="121" t="s">
        <v>1120</v>
      </c>
      <c r="B22" s="122">
        <f>'strategic I call'!T19+'I call'!Q78+'II call - january'!T70+'II call - march'!T35+'II call april'!T142+'strategic II call'!T51+'II call july'!T152</f>
        <v>1820413.4</v>
      </c>
      <c r="C22" s="122">
        <f>'strategic I call'!U19+'I call'!R78+'II call - january'!U70+'II call - march'!U35+'II call april'!U142+'strategic II call'!U51+'II call july'!U152</f>
        <v>14003180</v>
      </c>
    </row>
    <row r="23" spans="1:3" ht="18" hidden="1">
      <c r="A23" s="121" t="s">
        <v>1121</v>
      </c>
      <c r="B23" s="122">
        <f>'strategic I call'!T20+'I call'!Q79+'II call - january'!T71+'II call - march'!T36+'II call april'!T143+'strategic II call'!T52+'II call july'!T153</f>
        <v>2878961.3280000007</v>
      </c>
      <c r="C23" s="122">
        <f>'strategic I call'!U20+'I call'!R79+'II call - january'!U71+'II call - march'!U36+'II call april'!U143+'strategic II call'!U52+'II call july'!U153</f>
        <v>22145856.36923077</v>
      </c>
    </row>
    <row r="24" spans="1:3" ht="18" hidden="1">
      <c r="A24" s="121" t="s">
        <v>1128</v>
      </c>
      <c r="B24" s="122">
        <f>'strategic I call'!T21+'I call'!Q80+'II call - january'!T72+'II call - march'!T37+'II call april'!T144+'strategic II call'!T53+'II call july'!T154</f>
        <v>1340225.27</v>
      </c>
      <c r="C24" s="122">
        <f>'strategic I call'!U21+'I call'!R80+'II call - january'!U72+'II call - march'!U37+'II call april'!U144+'strategic II call'!U53+'II call july'!U154</f>
        <v>10309425.153846156</v>
      </c>
    </row>
    <row r="25" spans="1:3" ht="18" hidden="1">
      <c r="A25" s="121" t="s">
        <v>1130</v>
      </c>
      <c r="B25" s="122">
        <f>'strategic I call'!T22+'I call'!Q81+'II call - january'!T73+'II call - march'!T38+'II call april'!T145+'strategic II call'!T54+'II call july'!T155</f>
        <v>503336.257</v>
      </c>
      <c r="C25" s="122">
        <f>'strategic I call'!U22+'I call'!R81+'II call - january'!U73+'II call - march'!U38+'II call april'!U145+'strategic II call'!U54+'II call july'!U155</f>
        <v>3871817.3615384614</v>
      </c>
    </row>
    <row r="26" spans="1:3" ht="18" hidden="1">
      <c r="A26" s="121" t="s">
        <v>1141</v>
      </c>
      <c r="B26" s="122">
        <f>'strategic I call'!T23+'I call'!Q82+'II call - january'!T74+'II call - march'!T39+'II call april'!T146+'strategic II call'!T55+'II call july'!T156</f>
        <v>7064.01</v>
      </c>
      <c r="C26" s="122">
        <f>'strategic I call'!U23+'I call'!R82+'II call - january'!U74+'II call - march'!U39+'II call april'!U146+'strategic II call'!U55+'II call july'!U156</f>
        <v>54338.53846153846</v>
      </c>
    </row>
    <row r="27" spans="1:3" ht="18" hidden="1">
      <c r="A27" s="121" t="s">
        <v>1123</v>
      </c>
      <c r="B27" s="122">
        <f>'strategic I call'!T24+'I call'!Q83+'II call - january'!T75+'II call - march'!T40+'II call april'!T147+'strategic II call'!T56+'II call july'!T157</f>
        <v>2801991.54</v>
      </c>
      <c r="C27" s="122">
        <f>'strategic I call'!U24+'I call'!R83+'II call - january'!U75+'II call - march'!U40+'II call april'!U147+'strategic II call'!U56+'II call july'!U157</f>
        <v>21553781.076923076</v>
      </c>
    </row>
    <row r="28" spans="1:3" ht="18" hidden="1">
      <c r="A28" s="121" t="s">
        <v>1129</v>
      </c>
      <c r="B28" s="122">
        <f>'strategic I call'!T25+'I call'!Q84+'II call - january'!T76+'II call - march'!T41+'II call april'!T148+'strategic II call'!T57+'II call july'!T158</f>
        <v>691888.17</v>
      </c>
      <c r="C28" s="122">
        <f>'strategic I call'!U25+'I call'!R84+'II call - january'!U76+'II call - march'!U41+'II call april'!U148+'strategic II call'!U57+'II call july'!U158</f>
        <v>5322216.692307692</v>
      </c>
    </row>
    <row r="29" spans="1:3" ht="18" hidden="1">
      <c r="A29" s="121" t="s">
        <v>1124</v>
      </c>
      <c r="B29" s="122">
        <f>'strategic I call'!T26+'I call'!Q85+'II call - january'!T77+'II call - march'!T42+'II call april'!T149+'strategic II call'!T58+'II call july'!T159</f>
        <v>1076797.5698</v>
      </c>
      <c r="C29" s="122">
        <f>'strategic I call'!U26+'I call'!R85+'II call - january'!U77+'II call - march'!U42+'II call april'!U149+'strategic II call'!U58+'II call july'!U159</f>
        <v>8283058.229230769</v>
      </c>
    </row>
    <row r="30" spans="1:3" ht="18" hidden="1">
      <c r="A30" s="121" t="s">
        <v>1133</v>
      </c>
      <c r="B30" s="122">
        <f>'strategic I call'!T27+'I call'!Q86+'II call - january'!T78+'II call - march'!T43+'II call april'!T150+'strategic II call'!T59+'II call july'!T160</f>
        <v>304858.74</v>
      </c>
      <c r="C30" s="122">
        <f>'strategic I call'!U27+'I call'!R86+'II call - january'!U78+'II call - march'!U43+'II call april'!U150+'strategic II call'!U59+'II call july'!U160</f>
        <v>2345067.2307692305</v>
      </c>
    </row>
    <row r="31" spans="1:3" ht="18" hidden="1">
      <c r="A31" s="121" t="s">
        <v>1126</v>
      </c>
      <c r="B31" s="122">
        <f>'strategic I call'!T28+'I call'!Q87+'II call - january'!T79+'II call - march'!T44+'II call april'!T151+'strategic II call'!T60+'II call july'!T161</f>
        <v>301513.7</v>
      </c>
      <c r="C31" s="122">
        <f>'strategic I call'!U28+'I call'!R87+'II call - january'!U79+'II call - march'!U44+'II call april'!U151+'strategic II call'!U60+'II call july'!U161</f>
        <v>2319336.153846154</v>
      </c>
    </row>
    <row r="32" spans="1:3" ht="18" hidden="1">
      <c r="A32" s="121" t="s">
        <v>1127</v>
      </c>
      <c r="B32" s="122">
        <f>'strategic I call'!T29+'I call'!Q88+'II call - january'!T80+'II call - march'!T45+'II call april'!T152+'strategic II call'!T61+'II call july'!T162</f>
        <v>165676.72</v>
      </c>
      <c r="C32" s="122">
        <f>'strategic I call'!U29+'I call'!R88+'II call - january'!U80+'II call - march'!U45+'II call april'!U152+'strategic II call'!U61+'II call july'!U162</f>
        <v>1274436.3076923077</v>
      </c>
    </row>
    <row r="33" spans="1:3" ht="18" hidden="1">
      <c r="A33" s="121" t="s">
        <v>1135</v>
      </c>
      <c r="B33" s="122">
        <f>'strategic I call'!T30+'I call'!Q89+'II call - january'!T81+'II call - march'!T46+'II call april'!T153+'strategic II call'!T62+'II call july'!T163</f>
        <v>2496924.3</v>
      </c>
      <c r="C33" s="122">
        <f>'strategic I call'!U30+'I call'!R89+'II call - january'!U81+'II call - march'!U46+'II call april'!U153+'strategic II call'!U62+'II call july'!U163</f>
        <v>19207109.999999996</v>
      </c>
    </row>
    <row r="34" spans="1:3" ht="18" hidden="1">
      <c r="A34" s="121" t="s">
        <v>1134</v>
      </c>
      <c r="B34" s="122">
        <f>'strategic I call'!T31+'I call'!Q90+'II call - january'!T82+'II call - march'!T47+'II call april'!T154+'strategic II call'!T63+'II call july'!T164</f>
        <v>800155.98</v>
      </c>
      <c r="C34" s="122">
        <f>'strategic I call'!U31+'I call'!R90+'II call - january'!U82+'II call - march'!U47+'II call april'!U154+'strategic II call'!U63+'II call july'!U164</f>
        <v>6155046</v>
      </c>
    </row>
    <row r="35" spans="1:3" ht="18" hidden="1">
      <c r="A35" s="121" t="s">
        <v>1136</v>
      </c>
      <c r="B35" s="122">
        <f>'strategic I call'!T32+'I call'!Q91+'II call - january'!T83+'II call - march'!T48+'II call april'!T155+'strategic II call'!T64+'II call july'!T165</f>
        <v>136924.58</v>
      </c>
      <c r="C35" s="122">
        <f>'strategic I call'!U32+'I call'!R91+'II call - january'!U83+'II call - march'!U48+'II call april'!U155+'strategic II call'!U64+'II call july'!U165</f>
        <v>1053265.9999999998</v>
      </c>
    </row>
    <row r="36" spans="1:3" ht="18" hidden="1">
      <c r="A36" s="121" t="s">
        <v>1143</v>
      </c>
      <c r="B36" s="122">
        <f>'strategic I call'!T33+'I call'!Q92+'II call - january'!T84+'II call - march'!T49+'II call april'!T156+'strategic II call'!T65+'II call july'!T166</f>
        <v>19898.62</v>
      </c>
      <c r="C36" s="122">
        <f>'strategic I call'!U33+'I call'!R92+'II call - january'!U84+'II call - march'!U49+'II call april'!U156+'strategic II call'!U65+'II call july'!U166</f>
        <v>153066.3076923077</v>
      </c>
    </row>
    <row r="37" spans="1:3" ht="18" hidden="1">
      <c r="A37" s="121" t="s">
        <v>1147</v>
      </c>
      <c r="B37" s="122">
        <f>'strategic I call'!T34+'I call'!Q93+'II call - january'!T85+'II call - march'!T50+'II call april'!T157+'strategic II call'!T66+'II call july'!T167</f>
        <v>0</v>
      </c>
      <c r="C37" s="122">
        <f>'strategic I call'!U34+'I call'!R93+'II call - january'!U85+'II call - march'!U50+'II call april'!U157+'strategic II call'!U66+'II call july'!U167</f>
        <v>0</v>
      </c>
    </row>
    <row r="38" spans="1:3" ht="18" hidden="1">
      <c r="A38" s="121" t="s">
        <v>1148</v>
      </c>
      <c r="B38" s="122">
        <f>'strategic I call'!T35+'I call'!Q94+'II call - january'!T86+'II call - march'!T51+'II call april'!T158+'strategic II call'!T67+'II call july'!T168</f>
        <v>0</v>
      </c>
      <c r="C38" s="122">
        <f>'strategic I call'!U35+'I call'!R94+'II call - january'!U86+'II call - march'!U51+'II call april'!U158+'strategic II call'!U67+'II call july'!U168</f>
        <v>0</v>
      </c>
    </row>
    <row r="39" spans="1:3" ht="18" hidden="1">
      <c r="A39" s="121" t="s">
        <v>1137</v>
      </c>
      <c r="B39" s="122">
        <f>'strategic I call'!T36+'I call'!Q95+'II call - january'!T87+'II call - march'!T52+'II call april'!T159+'strategic II call'!T68+'II call july'!T169</f>
        <v>65241.6</v>
      </c>
      <c r="C39" s="122">
        <f>'strategic I call'!U36+'I call'!R95+'II call - january'!U87+'II call - march'!U52+'II call april'!U159+'strategic II call'!U68+'II call july'!U169</f>
        <v>501858.46153846156</v>
      </c>
    </row>
    <row r="40" spans="1:3" ht="12.75" hidden="1">
      <c r="A40" s="9"/>
      <c r="B40" s="27">
        <f>SUM(B17:B39)</f>
        <v>23975278.0148</v>
      </c>
      <c r="C40" s="27">
        <f>SUM(C17:C39)</f>
        <v>184425215.4984615</v>
      </c>
    </row>
  </sheetData>
  <sheetProtection/>
  <mergeCells count="1">
    <mergeCell ref="A1:A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HP-Compaq</dc:creator>
  <cp:keywords/>
  <dc:description/>
  <cp:lastModifiedBy>Rasvan D. Zamfir</cp:lastModifiedBy>
  <cp:lastPrinted>2013-06-28T07:31:22Z</cp:lastPrinted>
  <dcterms:created xsi:type="dcterms:W3CDTF">2010-08-31T08:19:32Z</dcterms:created>
  <dcterms:modified xsi:type="dcterms:W3CDTF">2015-12-28T09:54:44Z</dcterms:modified>
  <cp:category/>
  <cp:version/>
  <cp:contentType/>
  <cp:contentStatus/>
</cp:coreProperties>
</file>