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195" windowHeight="8730" activeTab="0"/>
  </bookViews>
  <sheets>
    <sheet name="PAAP forma pentru semnat" sheetId="1" r:id="rId1"/>
    <sheet name="Centralizare pe articole buget" sheetId="2" r:id="rId2"/>
    <sheet name="Fundamentare" sheetId="3" r:id="rId3"/>
  </sheets>
  <definedNames>
    <definedName name="_xlnm.Print_Area" localSheetId="1">'Centralizare pe articole buget'!$A$3:$I$77</definedName>
    <definedName name="_xlnm.Print_Area" localSheetId="2">'Fundamentare'!$A$1:$K$30</definedName>
    <definedName name="_xlnm.Print_Area" localSheetId="0">'PAAP forma pentru semnat'!$A$1:$N$57</definedName>
  </definedNames>
  <calcPr fullCalcOnLoad="1"/>
</workbook>
</file>

<file path=xl/sharedStrings.xml><?xml version="1.0" encoding="utf-8"?>
<sst xmlns="http://schemas.openxmlformats.org/spreadsheetml/2006/main" count="347" uniqueCount="193">
  <si>
    <t>Descriere</t>
  </si>
  <si>
    <t>Cod CPV</t>
  </si>
  <si>
    <t>Articol Bugetar</t>
  </si>
  <si>
    <t>TOTAL                 Valoarea estimată           cu  TVA (Lei)</t>
  </si>
  <si>
    <t>Procedura</t>
  </si>
  <si>
    <t>Responsabil pentru atribuirea contractului</t>
  </si>
  <si>
    <t xml:space="preserve">Buget aprobat  lei cu TVA    </t>
  </si>
  <si>
    <t>Executie lei cu TVA</t>
  </si>
  <si>
    <t>Sold lei cu TVA</t>
  </si>
  <si>
    <t>20.01.09</t>
  </si>
  <si>
    <t>20.01.30</t>
  </si>
  <si>
    <t>20.01.05</t>
  </si>
  <si>
    <t>TOTAL</t>
  </si>
  <si>
    <t>90910000-9, 90500000-2</t>
  </si>
  <si>
    <t>TOTAL                 Valoarea estimată fără TVA (Euro)</t>
  </si>
  <si>
    <t>TOTAL                 Valoarea estimată           fără  TVA (Lei)</t>
  </si>
  <si>
    <t>Data previzionată pentru anunţul de participare</t>
  </si>
  <si>
    <t>Data previzionată pentru finalizare contract</t>
  </si>
  <si>
    <t>Preşedintele comisiei</t>
  </si>
  <si>
    <t>Servicii de medicina muncii</t>
  </si>
  <si>
    <t>85147000-1</t>
  </si>
  <si>
    <t>20.30.30</t>
  </si>
  <si>
    <t>Servicii curăţenie inclusiv organizarea colectării selective a deşeurilor în interiorul instituţiei publice</t>
  </si>
  <si>
    <t>Nr.crt.</t>
  </si>
  <si>
    <t>CENTRALIZARE PAAP PE ARTICOLE BUGETARE</t>
  </si>
  <si>
    <t>34300000-0, 50112000-3</t>
  </si>
  <si>
    <t xml:space="preserve">fără colectarea selectivă - art.20.01.04 </t>
  </si>
  <si>
    <t xml:space="preserve">Excepţie OUG nr. 34/2006 - procedură internă </t>
  </si>
  <si>
    <t xml:space="preserve">20.01.30 - Alte bunuri si servicii pentru intretinere si functionare </t>
  </si>
  <si>
    <t>colectare selectivă - 20.01.04 - Apa, canal si salubritate</t>
  </si>
  <si>
    <t>20.01.09 - Materiale si prestari de servicii cu caracter functional</t>
  </si>
  <si>
    <t>50313200-4</t>
  </si>
  <si>
    <t>20.01.08</t>
  </si>
  <si>
    <t xml:space="preserve">Servicii de telefonie VoIP </t>
  </si>
  <si>
    <t>64212000-5</t>
  </si>
  <si>
    <t xml:space="preserve">64215000-6 </t>
  </si>
  <si>
    <t>Servicii telefonie mobila voce si date</t>
  </si>
  <si>
    <t>20.30.30 - Alte cheltuieli cu bunuri si servicii</t>
  </si>
  <si>
    <t>20.01.08 - Posta, telecomunicatii, radio, tv, internet</t>
  </si>
  <si>
    <t>Licitatie deschisa/Acord-cadru/4 ani</t>
  </si>
  <si>
    <t>Servicii de reparare şi de întreţinere a automobilelor inclusiv piese şi accesorii pentru vehicule şi pentru motoare de vehicule</t>
  </si>
  <si>
    <t>Servicii de monitorizare sisteme de alarma si paza umana</t>
  </si>
  <si>
    <t>Coordonator Compartiment Achizitii Publice</t>
  </si>
  <si>
    <t>79711000 - 1, 79713000-5</t>
  </si>
  <si>
    <t>Servicii de arhivare</t>
  </si>
  <si>
    <t>71.01.02 Mașini, echipamente și mijloace de transport</t>
  </si>
  <si>
    <t>20.05.30 Alte obiecte de inventar</t>
  </si>
  <si>
    <t>92232000-6</t>
  </si>
  <si>
    <t>Servicii de televiziune prin cablu</t>
  </si>
  <si>
    <t>09134200-9, 09132100-4, 22458000-5</t>
  </si>
  <si>
    <t>Cumpărare directă</t>
  </si>
  <si>
    <t>NOTĂ:</t>
  </si>
  <si>
    <t>Servicii telefonie mobila voce si date**</t>
  </si>
  <si>
    <t>Servicii de întreţinere a fotocopiatoarelor**</t>
  </si>
  <si>
    <t>Servicii de televiziune prin cablu**</t>
  </si>
  <si>
    <t>Cerere de ofertă</t>
  </si>
  <si>
    <t>Se va încheia contract</t>
  </si>
  <si>
    <t>Procedură atribuită în anul 2013 (acord cadru 4 ani)</t>
  </si>
  <si>
    <t>Procedură atribuită în anul 2011 (acord cadru 4 ani)</t>
  </si>
  <si>
    <t>Procedură atribuită în anul 2012 (acord cadru 4 ani)</t>
  </si>
  <si>
    <t>Servicii de medicina muncii*</t>
  </si>
  <si>
    <t xml:space="preserve">                           ELENA IONESCU</t>
  </si>
  <si>
    <t xml:space="preserve">                         Director,</t>
  </si>
  <si>
    <t xml:space="preserve">                            Direcţia Economică şi Administrativ</t>
  </si>
  <si>
    <t>20.01.05 - Carburanti si lubrifianti</t>
  </si>
  <si>
    <t>Servicii de telecomunicatii integrate</t>
  </si>
  <si>
    <t>64227000-3</t>
  </si>
  <si>
    <t>Curs mediu euro=</t>
  </si>
  <si>
    <t>20.01.08
20.01.09</t>
  </si>
  <si>
    <t>Licitație deschisă</t>
  </si>
  <si>
    <t>Șef Serviciu Financiar-Contabilitate,</t>
  </si>
  <si>
    <t>Raluca Ioana Tiniche</t>
  </si>
  <si>
    <t>Motorină și Benzină fără plumb sub formă de Bonuri Valorice de Carburant Auto</t>
  </si>
  <si>
    <t xml:space="preserve">5071000-2,  50700000-2, 5071000-2, 50700000-2, 50532300-6, 50750000-7 </t>
  </si>
  <si>
    <t>71.01.02</t>
  </si>
  <si>
    <t>20.01.04 20.01.30</t>
  </si>
  <si>
    <t xml:space="preserve">                       ELENA IONESCU</t>
  </si>
  <si>
    <t xml:space="preserve">                   Director,</t>
  </si>
  <si>
    <t>20.05.30</t>
  </si>
  <si>
    <t xml:space="preserve">Servicii de telefonie VOIP** </t>
  </si>
  <si>
    <t xml:space="preserve">fără servicii de curatenie - art.20.01.30 </t>
  </si>
  <si>
    <t>90500000-2,
90910000-9</t>
  </si>
  <si>
    <t>Șef Serviciu Financiar-Contabilitate,
Raluca Ioana Tiniche</t>
  </si>
  <si>
    <t>Întocmit,</t>
  </si>
  <si>
    <t>Anamaria Stănică</t>
  </si>
  <si>
    <t>Servicii curăţenie inclusiv organizarea
 colectării selective a deşeurilor în interiorul instituţiei publice
- este inclusa doar colectarea selectiva</t>
  </si>
  <si>
    <t>Contract subsecvent</t>
  </si>
  <si>
    <t xml:space="preserve">Contract subsecvent </t>
  </si>
  <si>
    <t>Gaze naturale</t>
  </si>
  <si>
    <t>09123000-7</t>
  </si>
  <si>
    <t>20.01.03</t>
  </si>
  <si>
    <t>Procedură atribuită în anul 2015 (acord cadru 3 ani)</t>
  </si>
  <si>
    <t>Procedură atribuită în anul 2015 (acord cadru 4 ani)</t>
  </si>
  <si>
    <t>Servicii de printare-copiere-scanare, inclusiv mentenanță echipamente în custodie</t>
  </si>
  <si>
    <t>79521000-2
 50313200-4</t>
  </si>
  <si>
    <t>Servicii de reparație și întreținere a  instalațiilor montate la sediul I.S.C din strada C.F.Robescu nr.23, București.  Servicii de reparație și întreținere a instalațiilor electrice de curenți tari;  Servicii de reparație și întreținere a instalațiilor sanitare;  Servicii de reparație și întreținere a instalațiilor  electrice de curenți slabi;  Servicii de reparație și întreținere a instalațiilor  de ventilare, climatizare și desfumare;  Servicii de reparație și întreținere a generatorului electric</t>
  </si>
  <si>
    <t>Coordonator Compartiment Logistică</t>
  </si>
  <si>
    <t>Servicii de asigurare de răspundere civilă auto (RCA)*</t>
  </si>
  <si>
    <t>66516100-1</t>
  </si>
  <si>
    <t>66514110-0</t>
  </si>
  <si>
    <t>Servicii de asigurare a autovehiculelor (CASCO)*</t>
  </si>
  <si>
    <t>72700000-7</t>
  </si>
  <si>
    <t>45453100-8</t>
  </si>
  <si>
    <t>Lucrari de reparatii curente</t>
  </si>
  <si>
    <t>20.02</t>
  </si>
  <si>
    <t>Kit instrumentar pentru inspectori de specialitate (Lot I - Dispozitive determinare grosimi sectiuni rotunde; Lot II - Pahometre; Lot III - Genti de mana si instrumente de masurare)</t>
  </si>
  <si>
    <t>38300000-8  38431000-5  18939000-0</t>
  </si>
  <si>
    <t>Achizitie autovehicule. Lot I Autoturisme, Lot II Vehicule de teren</t>
  </si>
  <si>
    <t xml:space="preserve">3411000-1
34113300-5
</t>
  </si>
  <si>
    <t>71.01.02  20.05.30</t>
  </si>
  <si>
    <t xml:space="preserve">48900000-7
72261000-2
</t>
  </si>
  <si>
    <t>Licitatie deschisa/Acord-cadru/3 ani</t>
  </si>
  <si>
    <t>Anvelope și jante auto</t>
  </si>
  <si>
    <t>34351100-3   34324000-4</t>
  </si>
  <si>
    <t xml:space="preserve">      APROB,</t>
  </si>
  <si>
    <t xml:space="preserve"> REMULUS EMILIAN BIRJARU</t>
  </si>
  <si>
    <t xml:space="preserve">        INSPECTOR GENERAL</t>
  </si>
  <si>
    <t xml:space="preserve">        NELU STELEA</t>
  </si>
  <si>
    <t xml:space="preserve">                                   SECRETAR GENERAL</t>
  </si>
  <si>
    <t xml:space="preserve">                                    PROPUN APROBAREA,</t>
  </si>
  <si>
    <t xml:space="preserve">                   Programul Anual al Achiziţiilor Publice pe anul 2016</t>
  </si>
  <si>
    <t>15.02.2016</t>
  </si>
  <si>
    <t>15.04.2016</t>
  </si>
  <si>
    <t>01.05.2016</t>
  </si>
  <si>
    <t>01.08.2016</t>
  </si>
  <si>
    <t>01.06.2016</t>
  </si>
  <si>
    <t>01.09.2016</t>
  </si>
  <si>
    <t>15.06.2016</t>
  </si>
  <si>
    <t>15.09.2016</t>
  </si>
  <si>
    <t>01.04.2016</t>
  </si>
  <si>
    <t>01.07.2016</t>
  </si>
  <si>
    <t>15.05.2016</t>
  </si>
  <si>
    <t>15.08.2016</t>
  </si>
  <si>
    <t>05.01.2016</t>
  </si>
  <si>
    <t>31.03.2016</t>
  </si>
  <si>
    <t>01.02.2016</t>
  </si>
  <si>
    <t>01.03.2016</t>
  </si>
  <si>
    <t>15.11.2016</t>
  </si>
  <si>
    <t>20.01.2016</t>
  </si>
  <si>
    <t>20.02.2016</t>
  </si>
  <si>
    <t>15.03.2016</t>
  </si>
  <si>
    <t>Contract</t>
  </si>
  <si>
    <t xml:space="preserve">                                                                                                                             Coordonator Compartiment Achiziții Publice                                                                                                                                                                                   Anamaria Stănică</t>
  </si>
  <si>
    <t xml:space="preserve">   Întocmit,                                                                                                                                                                                                                                                                                                                      Laura Păun</t>
  </si>
  <si>
    <t>71.01.30  20.01.09</t>
  </si>
  <si>
    <t>Servicii de cablare structurată (40 locatii ISC)</t>
  </si>
  <si>
    <t>Lucrări de reparații generale și de renovare la sediul IJC Olt</t>
  </si>
  <si>
    <t>45453000-7</t>
  </si>
  <si>
    <t>Lucrări de reparații generale și de renovare la sediul IJC Constanța</t>
  </si>
  <si>
    <t>Lucrări de construcție sediu IJC Neamț</t>
  </si>
  <si>
    <t>45210000-2</t>
  </si>
  <si>
    <t>71.01.01</t>
  </si>
  <si>
    <t>Lucrări de realizare și împrejmuire cu poartă de acces și bariere sediu IJC Alba</t>
  </si>
  <si>
    <t>45000000-7</t>
  </si>
  <si>
    <t>Coordonator Compartiment Patrimoniu</t>
  </si>
  <si>
    <t>71.01.30 Alte active fixe (software)</t>
  </si>
  <si>
    <t>20.02 Reparații curente</t>
  </si>
  <si>
    <t>Durată contract     aferenta anului 2016</t>
  </si>
  <si>
    <t xml:space="preserve">Lot I Achizitie, mentenanță și suport pachet software Microsoft
Lot II Achizitie, mentenanță și suport pachet software SAP
Lot III Achizitie, mentenanță și suport pachet software Star Capture
</t>
  </si>
  <si>
    <t>20.01.03 - Încălzit, iluminat și forță motrică</t>
  </si>
  <si>
    <t>71.01.01 Construcții</t>
  </si>
  <si>
    <t>Laura Păun</t>
  </si>
  <si>
    <t>71.03</t>
  </si>
  <si>
    <t>71.03 Reparații capitale aferente activelor fixe</t>
  </si>
  <si>
    <t>Curs mediu euro =</t>
  </si>
  <si>
    <t>TOTAL                              Valoarea estimată cu TVA (Euro)</t>
  </si>
  <si>
    <t>TOTAL                              Valoarea estimată fără TVA (Euro)</t>
  </si>
  <si>
    <t>Durată contract     lună</t>
  </si>
  <si>
    <t xml:space="preserve"> Direcţia Economică şi Administrativ</t>
  </si>
  <si>
    <t xml:space="preserve">                        Director,</t>
  </si>
  <si>
    <t>Coordonator Comp. Achiziții Publice</t>
  </si>
  <si>
    <t>Buget 2016 
-lei cu TVA-</t>
  </si>
  <si>
    <t>TOTAL                                                                                                                
  Valoarea estimată           cu  TVA (Lei)
20%</t>
  </si>
  <si>
    <t>TOTAL                 Valoarea estimată cu TVA (Euro)
20%</t>
  </si>
  <si>
    <t xml:space="preserve">TOTAL                 Valoarea estimată           fără TVA (Lei)
</t>
  </si>
  <si>
    <t>TOTAL                 Valoarea estimată           cu  TVA (Lei)
20%</t>
  </si>
  <si>
    <t>Servicii de cazare la hotel si servicii de organizare ședință de lucru Covasna</t>
  </si>
  <si>
    <t xml:space="preserve">55110000-4   79952000-2 </t>
  </si>
  <si>
    <t xml:space="preserve">63121100-4 79995100-6  79971200-3 </t>
  </si>
  <si>
    <t xml:space="preserve">               Anamaria Stănică</t>
  </si>
  <si>
    <t xml:space="preserve">                      Laura Păun</t>
  </si>
  <si>
    <t xml:space="preserve">                         Întocmit,</t>
  </si>
  <si>
    <t xml:space="preserve">                ELENA IONESCU</t>
  </si>
  <si>
    <t xml:space="preserve">                                                                                                                                 Coordonator Compartiment Achiziții Publice                                                                                                                                                                                   Anamaria Stănică</t>
  </si>
  <si>
    <t>În urma aprobării referatului inregistrat la ISC sub nr. 6236/29.02.2016 și a notei inregistrate la ISC sub nr. 6260/29.02.2016 , PAAP nr. 5511/22.02.2016 se modifică astfel:</t>
  </si>
  <si>
    <t>90910000-9, 90911300-9, 90500000-2</t>
  </si>
  <si>
    <t>10.03.2016</t>
  </si>
  <si>
    <t xml:space="preserve">                      În urma aprobării referatului inregistrat la ISC sub nr. 6236/29.02.2016 și a notei inregistrate la ISC sub nr. 6260/29.02.2016 , PAAP nr. 5511/22.02.2016 se modifică astfel:</t>
  </si>
  <si>
    <t>PAAP nr. 5511/22.02.2016 se completează cu următoarea poziție: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</si>
  <si>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Următoarea poziție din PAAP nr. 5511/22.02.2016 nu a mai fost inclusă, în urma notei înregistrate la ISC sub nr. 6260/29.02.2016:    </t>
  </si>
  <si>
    <t xml:space="preserve">MARTIE 2016 </t>
  </si>
  <si>
    <t>FUNDAMENTARE PROGRAM ANUAL AL ACHIZIȚIILOR PUBLICE - MARTIE 2016</t>
  </si>
  <si>
    <t xml:space="preserve">*Serviciile sunt scutite de plata TVA                                                                                                                                                                                                                                                                     **Contractul are ca monedă EURO. S-a luat în calcul un curs mediu de schimb                                                                                                       1EUR=4,45 lei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</si>
</sst>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[$€-2]\ * #,##0_-;\-[$€-2]\ * #,##0_-;_-[$€-2]\ * &quot;-&quot;_-;_-@_-"/>
    <numFmt numFmtId="181" formatCode="[$-418]d\ mmmm\ yyyy"/>
    <numFmt numFmtId="182" formatCode="_-[$€-2]\ * #,##0.00_-;\-[$€-2]\ * #,##0.00_-;_-[$€-2]\ * &quot;-&quot;??_-;_-@_-"/>
    <numFmt numFmtId="183" formatCode="_([$€-2]\ * #,##0.00_);_([$€-2]\ * \(#,##0.00\);_([$€-2]\ * &quot;-&quot;??_);_(@_)"/>
    <numFmt numFmtId="184" formatCode="#,##0.00\ [$lei-418]"/>
    <numFmt numFmtId="185" formatCode="&quot;$&quot;#,##0.00"/>
    <numFmt numFmtId="186" formatCode="[$€-2]\ #,##0.00"/>
    <numFmt numFmtId="187" formatCode="[$-409]dddd\,\ mmmm\ dd\,\ yyyy"/>
    <numFmt numFmtId="188" formatCode="[$-409]h:mm:ss\ AM/PM"/>
    <numFmt numFmtId="189" formatCode="0.0"/>
    <numFmt numFmtId="190" formatCode="[$€-2]\ #,##0.00;[Red]\-[$€-2]\ #,##0.00"/>
    <numFmt numFmtId="191" formatCode="#,##0.00\ &quot;lei&quot;"/>
    <numFmt numFmtId="192" formatCode="#,##0.00\ _l_e_i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  <numFmt numFmtId="198" formatCode="#,##0.00\ [$€-1]"/>
    <numFmt numFmtId="199" formatCode="#,##0.00\ [$€-425]"/>
    <numFmt numFmtId="200" formatCode="[$€-2]\ #,##0.00_);\([$€-2]\ #,##0.00\)"/>
    <numFmt numFmtId="201" formatCode="_-* #,##0.00\ [$lei-418]_-;\-* #,##0.00\ [$lei-418]_-;_-* &quot;-&quot;??\ [$lei-418]_-;_-@_-"/>
    <numFmt numFmtId="202" formatCode="#,##0.00\ &quot;lei&quot;;[Red]#,##0.00\ &quot;lei&quot;"/>
    <numFmt numFmtId="203" formatCode="[$-F800]dddd\,\ mmmm\ dd\,\ yyyy"/>
    <numFmt numFmtId="204" formatCode="[$-418]mmmm\-yy;@"/>
    <numFmt numFmtId="205" formatCode="d/m;@"/>
    <numFmt numFmtId="206" formatCode="m/d/yyyy;@"/>
    <numFmt numFmtId="207" formatCode="[$EUR]\ #,##0"/>
    <numFmt numFmtId="208" formatCode="[$€-2]\ #,##0"/>
    <numFmt numFmtId="209" formatCode="#,##0.000"/>
    <numFmt numFmtId="210" formatCode="dd/mm/yy;@"/>
    <numFmt numFmtId="211" formatCode="_(* #,##0.0000_);_(* \(#,##0.0000\);_(* &quot;-&quot;??_);_(@_)"/>
    <numFmt numFmtId="212" formatCode="_(* #,##0_);_(* \(#,##0\);_(* &quot;-&quot;??_);_(@_)"/>
    <numFmt numFmtId="213" formatCode="dd/mm/yyyy;@"/>
    <numFmt numFmtId="214" formatCode="d/mm/yyyy;@"/>
    <numFmt numFmtId="215" formatCode="[$EUR]\ #,##0.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Roman"/>
      <family val="1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42" applyNumberFormat="1" applyFont="1" applyFill="1" applyBorder="1" applyAlignment="1" applyProtection="1">
      <alignment horizontal="center" vertical="center" wrapText="1"/>
      <protection/>
    </xf>
    <xf numFmtId="3" fontId="6" fillId="0" borderId="10" xfId="42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right" wrapText="1"/>
    </xf>
    <xf numFmtId="178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4" fontId="7" fillId="0" borderId="10" xfId="0" applyNumberFormat="1" applyFont="1" applyBorder="1" applyAlignment="1">
      <alignment wrapText="1"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84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84" fontId="7" fillId="0" borderId="10" xfId="0" applyNumberFormat="1" applyFont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/>
    </xf>
    <xf numFmtId="184" fontId="7" fillId="34" borderId="0" xfId="0" applyNumberFormat="1" applyFont="1" applyFill="1" applyBorder="1" applyAlignment="1">
      <alignment/>
    </xf>
    <xf numFmtId="184" fontId="7" fillId="34" borderId="0" xfId="0" applyNumberFormat="1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/>
    </xf>
    <xf numFmtId="184" fontId="7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86" fontId="10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 wrapText="1"/>
    </xf>
    <xf numFmtId="186" fontId="7" fillId="3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 shrinkToFit="1"/>
    </xf>
    <xf numFmtId="17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wrapText="1"/>
    </xf>
    <xf numFmtId="0" fontId="0" fillId="35" borderId="10" xfId="0" applyFill="1" applyBorder="1" applyAlignment="1">
      <alignment/>
    </xf>
    <xf numFmtId="0" fontId="7" fillId="33" borderId="10" xfId="0" applyFont="1" applyFill="1" applyBorder="1" applyAlignment="1">
      <alignment wrapText="1"/>
    </xf>
    <xf numFmtId="186" fontId="7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 wrapText="1"/>
    </xf>
    <xf numFmtId="186" fontId="7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" fillId="0" borderId="0" xfId="42" applyNumberFormat="1" applyFont="1" applyFill="1" applyBorder="1" applyAlignment="1">
      <alignment horizontal="center" vertical="center" wrapText="1"/>
    </xf>
    <xf numFmtId="184" fontId="7" fillId="34" borderId="10" xfId="0" applyNumberFormat="1" applyFont="1" applyFill="1" applyBorder="1" applyAlignment="1">
      <alignment horizontal="center" vertical="center"/>
    </xf>
    <xf numFmtId="186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182" fontId="9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4" fontId="1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42" applyNumberFormat="1" applyFont="1" applyFill="1" applyBorder="1" applyAlignment="1" applyProtection="1">
      <alignment horizontal="center" vertical="center" wrapText="1"/>
      <protection/>
    </xf>
    <xf numFmtId="3" fontId="6" fillId="34" borderId="10" xfId="42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186" fontId="10" fillId="34" borderId="10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6" fillId="34" borderId="0" xfId="64" applyFont="1" applyFill="1" applyBorder="1" applyAlignment="1">
      <alignment horizontal="center" vertical="top" wrapText="1"/>
      <protection/>
    </xf>
    <xf numFmtId="182" fontId="6" fillId="34" borderId="0" xfId="0" applyNumberFormat="1" applyFont="1" applyFill="1" applyBorder="1" applyAlignment="1">
      <alignment/>
    </xf>
    <xf numFmtId="186" fontId="6" fillId="34" borderId="0" xfId="0" applyNumberFormat="1" applyFont="1" applyFill="1" applyBorder="1" applyAlignment="1">
      <alignment horizontal="center" vertical="center"/>
    </xf>
    <xf numFmtId="178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184" fontId="6" fillId="34" borderId="0" xfId="0" applyNumberFormat="1" applyFont="1" applyFill="1" applyAlignment="1">
      <alignment/>
    </xf>
    <xf numFmtId="184" fontId="6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186" fontId="7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2" fontId="9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84" fontId="7" fillId="0" borderId="10" xfId="0" applyNumberFormat="1" applyFont="1" applyFill="1" applyBorder="1" applyAlignment="1" quotePrefix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86" fontId="7" fillId="0" borderId="10" xfId="0" applyNumberFormat="1" applyFont="1" applyBorder="1" applyAlignment="1">
      <alignment vertical="center" wrapText="1"/>
    </xf>
    <xf numFmtId="184" fontId="7" fillId="0" borderId="10" xfId="0" applyNumberFormat="1" applyFont="1" applyBorder="1" applyAlignment="1">
      <alignment vertical="center" wrapText="1"/>
    </xf>
    <xf numFmtId="184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84" fontId="6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60" applyFont="1">
      <alignment/>
      <protection/>
    </xf>
    <xf numFmtId="0" fontId="9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 applyAlignment="1">
      <alignment horizontal="left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4" fontId="6" fillId="0" borderId="10" xfId="44" applyNumberFormat="1" applyFont="1" applyFill="1" applyBorder="1" applyAlignment="1" applyProtection="1">
      <alignment horizontal="center" vertical="center" wrapText="1"/>
      <protection/>
    </xf>
    <xf numFmtId="3" fontId="6" fillId="0" borderId="10" xfId="44" applyNumberFormat="1" applyFont="1" applyFill="1" applyBorder="1" applyAlignment="1">
      <alignment horizontal="center" vertical="center" wrapText="1"/>
    </xf>
    <xf numFmtId="14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7" fillId="0" borderId="0" xfId="60" applyFont="1" applyBorder="1">
      <alignment/>
      <protection/>
    </xf>
    <xf numFmtId="0" fontId="0" fillId="0" borderId="0" xfId="60" applyFont="1">
      <alignment/>
      <protection/>
    </xf>
    <xf numFmtId="0" fontId="2" fillId="0" borderId="0" xfId="60" applyFont="1">
      <alignment/>
      <protection/>
    </xf>
    <xf numFmtId="49" fontId="6" fillId="0" borderId="0" xfId="60" applyNumberFormat="1" applyFont="1" applyFill="1" applyBorder="1" applyAlignment="1">
      <alignment horizontal="right" wrapText="1"/>
      <protection/>
    </xf>
    <xf numFmtId="0" fontId="0" fillId="0" borderId="0" xfId="60" applyAlignment="1">
      <alignment horizontal="center"/>
      <protection/>
    </xf>
    <xf numFmtId="0" fontId="6" fillId="0" borderId="0" xfId="60" applyFont="1">
      <alignment/>
      <protection/>
    </xf>
    <xf numFmtId="178" fontId="7" fillId="0" borderId="0" xfId="60" applyNumberFormat="1" applyFont="1" applyBorder="1">
      <alignment/>
      <protection/>
    </xf>
    <xf numFmtId="184" fontId="2" fillId="0" borderId="1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4" fontId="6" fillId="0" borderId="0" xfId="44" applyNumberFormat="1" applyFont="1" applyFill="1" applyBorder="1" applyAlignment="1" applyProtection="1">
      <alignment horizontal="center" vertical="center" wrapText="1"/>
      <protection/>
    </xf>
    <xf numFmtId="3" fontId="6" fillId="0" borderId="0" xfId="44" applyNumberFormat="1" applyFont="1" applyFill="1" applyBorder="1" applyAlignment="1">
      <alignment horizontal="center" vertical="center" wrapText="1"/>
    </xf>
    <xf numFmtId="14" fontId="6" fillId="0" borderId="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/>
      <protection/>
    </xf>
    <xf numFmtId="0" fontId="7" fillId="0" borderId="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vertical="center"/>
      <protection/>
    </xf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 wrapText="1" shrinkToFit="1"/>
    </xf>
    <xf numFmtId="14" fontId="7" fillId="34" borderId="12" xfId="0" applyNumberFormat="1" applyFont="1" applyFill="1" applyBorder="1" applyAlignment="1">
      <alignment horizontal="center" vertical="center" wrapText="1"/>
    </xf>
    <xf numFmtId="14" fontId="7" fillId="34" borderId="13" xfId="0" applyNumberFormat="1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6" fillId="0" borderId="0" xfId="0" applyFont="1" applyAlignment="1">
      <alignment horizontal="center"/>
    </xf>
    <xf numFmtId="14" fontId="7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18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Border="1" applyAlignment="1" quotePrefix="1">
      <alignment horizontal="center"/>
    </xf>
    <xf numFmtId="0" fontId="9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60" applyFont="1" applyAlignment="1">
      <alignment horizontal="center"/>
      <protection/>
    </xf>
    <xf numFmtId="0" fontId="9" fillId="0" borderId="0" xfId="60" applyFont="1" applyAlignment="1">
      <alignment horizontal="center" wrapText="1"/>
      <protection/>
    </xf>
    <xf numFmtId="0" fontId="7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Alignment="1">
      <alignment horizontal="left"/>
      <protection/>
    </xf>
    <xf numFmtId="0" fontId="6" fillId="0" borderId="0" xfId="60" applyFont="1" applyAlignment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Virgulă 2" xfId="70"/>
    <cellStyle name="Virgulă 3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9"/>
  <sheetViews>
    <sheetView tabSelected="1" zoomScale="75" zoomScaleNormal="75" zoomScalePageLayoutView="0" workbookViewId="0" topLeftCell="A1">
      <selection activeCell="R53" sqref="R53"/>
    </sheetView>
  </sheetViews>
  <sheetFormatPr defaultColWidth="9.140625" defaultRowHeight="12.75"/>
  <cols>
    <col min="1" max="1" width="33.421875" style="0" customWidth="1"/>
    <col min="2" max="2" width="13.8515625" style="0" customWidth="1"/>
    <col min="3" max="3" width="18.00390625" style="0" customWidth="1"/>
    <col min="4" max="4" width="17.421875" style="0" customWidth="1"/>
    <col min="5" max="5" width="22.28125" style="0" customWidth="1"/>
    <col min="6" max="6" width="20.00390625" style="0" customWidth="1"/>
    <col min="7" max="7" width="9.7109375" style="0" customWidth="1"/>
    <col min="8" max="8" width="13.57421875" style="0" hidden="1" customWidth="1"/>
    <col min="9" max="10" width="0" style="0" hidden="1" customWidth="1"/>
    <col min="11" max="11" width="15.421875" style="0" customWidth="1"/>
    <col min="12" max="12" width="13.8515625" style="0" customWidth="1"/>
    <col min="13" max="13" width="14.28125" style="0" customWidth="1"/>
    <col min="14" max="14" width="21.421875" style="0" customWidth="1"/>
  </cols>
  <sheetData>
    <row r="2" spans="1:14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71"/>
      <c r="L2" s="72"/>
      <c r="M2" s="72" t="s">
        <v>114</v>
      </c>
      <c r="N2" s="73"/>
    </row>
    <row r="3" spans="1:1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71"/>
    </row>
    <row r="4" spans="1:14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71"/>
      <c r="L4" s="72"/>
      <c r="M4" s="72" t="s">
        <v>116</v>
      </c>
      <c r="N4" s="73"/>
    </row>
    <row r="5" spans="1:14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71"/>
      <c r="L5" s="72"/>
      <c r="M5" s="72" t="s">
        <v>117</v>
      </c>
      <c r="N5" s="73"/>
    </row>
    <row r="6" spans="1:14" s="12" customFormat="1" ht="15.75">
      <c r="A6" s="120" t="s">
        <v>119</v>
      </c>
      <c r="B6" s="119"/>
      <c r="C6" s="119"/>
      <c r="D6" s="119"/>
      <c r="E6" s="119"/>
      <c r="F6" s="119"/>
      <c r="G6" s="119"/>
      <c r="H6" s="119"/>
      <c r="I6" s="119"/>
      <c r="J6" s="119"/>
      <c r="K6" s="73"/>
      <c r="L6" s="72"/>
      <c r="M6" s="72"/>
      <c r="N6" s="73"/>
    </row>
    <row r="7" spans="1:10" ht="15.75">
      <c r="A7" s="118" t="s">
        <v>118</v>
      </c>
      <c r="B7" s="118"/>
      <c r="C7" s="118"/>
      <c r="D7" s="118"/>
      <c r="E7" s="37"/>
      <c r="F7" s="37"/>
      <c r="G7" s="37"/>
      <c r="H7" s="37"/>
      <c r="I7" s="37"/>
      <c r="J7" s="37"/>
    </row>
    <row r="8" spans="1:11" ht="15.75">
      <c r="A8" s="196" t="s">
        <v>115</v>
      </c>
      <c r="B8" s="196"/>
      <c r="C8" s="196"/>
      <c r="D8" s="37"/>
      <c r="E8" s="37"/>
      <c r="F8" s="37"/>
      <c r="G8" s="37"/>
      <c r="H8" s="37"/>
      <c r="I8" s="37"/>
      <c r="J8" s="37"/>
      <c r="K8" s="74"/>
    </row>
    <row r="9" spans="1:14" ht="15.75">
      <c r="A9" s="37"/>
      <c r="B9" s="37"/>
      <c r="C9" s="37"/>
      <c r="D9" s="197" t="s">
        <v>120</v>
      </c>
      <c r="E9" s="198"/>
      <c r="F9" s="198"/>
      <c r="G9" s="198"/>
      <c r="H9" s="198"/>
      <c r="I9" s="198"/>
      <c r="J9" s="198"/>
      <c r="K9" s="198"/>
      <c r="L9" s="71"/>
      <c r="M9" s="71"/>
      <c r="N9" s="37"/>
    </row>
    <row r="10" spans="1:14" ht="15.75">
      <c r="A10" s="75"/>
      <c r="B10" s="75"/>
      <c r="C10" s="75"/>
      <c r="D10" s="57"/>
      <c r="E10" s="199" t="s">
        <v>190</v>
      </c>
      <c r="F10" s="200"/>
      <c r="G10" s="57"/>
      <c r="H10" s="57"/>
      <c r="I10" s="57"/>
      <c r="J10" s="57"/>
      <c r="K10" s="76"/>
      <c r="L10" s="77"/>
      <c r="M10" s="77"/>
      <c r="N10" s="78"/>
    </row>
    <row r="11" spans="1:14" ht="24" customHeight="1">
      <c r="A11" s="201" t="s">
        <v>184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ht="24" customHeight="1">
      <c r="A12" s="79" t="s">
        <v>67</v>
      </c>
      <c r="B12" s="80">
        <v>4.45</v>
      </c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2"/>
      <c r="N12" s="81"/>
    </row>
    <row r="13" spans="1:14" ht="81" customHeight="1">
      <c r="A13" s="83" t="s">
        <v>0</v>
      </c>
      <c r="B13" s="83" t="s">
        <v>1</v>
      </c>
      <c r="C13" s="84" t="s">
        <v>173</v>
      </c>
      <c r="D13" s="84" t="s">
        <v>14</v>
      </c>
      <c r="E13" s="85" t="s">
        <v>172</v>
      </c>
      <c r="F13" s="85" t="s">
        <v>15</v>
      </c>
      <c r="G13" s="86" t="s">
        <v>2</v>
      </c>
      <c r="H13" s="86" t="s">
        <v>6</v>
      </c>
      <c r="I13" s="83" t="s">
        <v>7</v>
      </c>
      <c r="J13" s="83" t="s">
        <v>8</v>
      </c>
      <c r="K13" s="83" t="s">
        <v>4</v>
      </c>
      <c r="L13" s="83" t="s">
        <v>16</v>
      </c>
      <c r="M13" s="83" t="s">
        <v>17</v>
      </c>
      <c r="N13" s="83" t="s">
        <v>5</v>
      </c>
    </row>
    <row r="14" spans="1:14" ht="71.25" customHeight="1">
      <c r="A14" s="114" t="s">
        <v>22</v>
      </c>
      <c r="B14" s="87" t="s">
        <v>13</v>
      </c>
      <c r="C14" s="88">
        <f aca="true" t="shared" si="0" ref="C14:C28">D14*1.2</f>
        <v>141732.2238202247</v>
      </c>
      <c r="D14" s="63">
        <f aca="true" t="shared" si="1" ref="D14:D40">F14/4.45</f>
        <v>118110.18651685392</v>
      </c>
      <c r="E14" s="62">
        <f aca="true" t="shared" si="2" ref="E14:E28">F14*1.2</f>
        <v>630708.396</v>
      </c>
      <c r="F14" s="64">
        <v>525590.33</v>
      </c>
      <c r="G14" s="65" t="s">
        <v>75</v>
      </c>
      <c r="H14" s="66">
        <v>3300000</v>
      </c>
      <c r="I14" s="66"/>
      <c r="J14" s="67"/>
      <c r="K14" s="68" t="s">
        <v>86</v>
      </c>
      <c r="L14" s="185" t="s">
        <v>57</v>
      </c>
      <c r="M14" s="186"/>
      <c r="N14" s="187"/>
    </row>
    <row r="15" spans="1:14" ht="50.25" customHeight="1">
      <c r="A15" s="114" t="s">
        <v>52</v>
      </c>
      <c r="B15" s="87" t="s">
        <v>34</v>
      </c>
      <c r="C15" s="88">
        <f t="shared" si="0"/>
        <v>40206.240000000005</v>
      </c>
      <c r="D15" s="63">
        <f t="shared" si="1"/>
        <v>33505.200000000004</v>
      </c>
      <c r="E15" s="62">
        <f t="shared" si="2"/>
        <v>178917.768</v>
      </c>
      <c r="F15" s="62">
        <v>149098.14</v>
      </c>
      <c r="G15" s="65" t="s">
        <v>32</v>
      </c>
      <c r="H15" s="66"/>
      <c r="I15" s="69"/>
      <c r="J15" s="69"/>
      <c r="K15" s="68" t="s">
        <v>87</v>
      </c>
      <c r="L15" s="185" t="s">
        <v>59</v>
      </c>
      <c r="M15" s="186"/>
      <c r="N15" s="187"/>
    </row>
    <row r="16" spans="1:14" ht="48.75" customHeight="1">
      <c r="A16" s="114" t="s">
        <v>79</v>
      </c>
      <c r="B16" s="87" t="s">
        <v>35</v>
      </c>
      <c r="C16" s="88">
        <f t="shared" si="0"/>
        <v>36612</v>
      </c>
      <c r="D16" s="63">
        <f t="shared" si="1"/>
        <v>30510</v>
      </c>
      <c r="E16" s="62">
        <f t="shared" si="2"/>
        <v>162923.4</v>
      </c>
      <c r="F16" s="62">
        <v>135769.5</v>
      </c>
      <c r="G16" s="65" t="s">
        <v>32</v>
      </c>
      <c r="H16" s="66"/>
      <c r="I16" s="69"/>
      <c r="J16" s="69"/>
      <c r="K16" s="68" t="s">
        <v>87</v>
      </c>
      <c r="L16" s="185" t="s">
        <v>59</v>
      </c>
      <c r="M16" s="186"/>
      <c r="N16" s="187"/>
    </row>
    <row r="17" spans="1:14" ht="49.5" customHeight="1">
      <c r="A17" s="114" t="s">
        <v>88</v>
      </c>
      <c r="B17" s="87" t="s">
        <v>89</v>
      </c>
      <c r="C17" s="88">
        <f t="shared" si="0"/>
        <v>158951.70876404495</v>
      </c>
      <c r="D17" s="63">
        <f t="shared" si="1"/>
        <v>132459.7573033708</v>
      </c>
      <c r="E17" s="62">
        <f t="shared" si="2"/>
        <v>707335.104</v>
      </c>
      <c r="F17" s="62">
        <v>589445.92</v>
      </c>
      <c r="G17" s="65" t="s">
        <v>90</v>
      </c>
      <c r="H17" s="66"/>
      <c r="I17" s="69"/>
      <c r="J17" s="69"/>
      <c r="K17" s="68" t="s">
        <v>87</v>
      </c>
      <c r="L17" s="185" t="s">
        <v>91</v>
      </c>
      <c r="M17" s="186"/>
      <c r="N17" s="187"/>
    </row>
    <row r="18" spans="1:14" ht="48.75" customHeight="1">
      <c r="A18" s="114" t="s">
        <v>65</v>
      </c>
      <c r="B18" s="87" t="s">
        <v>66</v>
      </c>
      <c r="C18" s="88">
        <f t="shared" si="0"/>
        <v>159753.6</v>
      </c>
      <c r="D18" s="63">
        <f t="shared" si="1"/>
        <v>133128</v>
      </c>
      <c r="E18" s="62">
        <f t="shared" si="2"/>
        <v>710903.5199999999</v>
      </c>
      <c r="F18" s="62">
        <v>592419.6</v>
      </c>
      <c r="G18" s="65" t="s">
        <v>68</v>
      </c>
      <c r="H18" s="66"/>
      <c r="I18" s="69"/>
      <c r="J18" s="69"/>
      <c r="K18" s="68" t="s">
        <v>87</v>
      </c>
      <c r="L18" s="185" t="s">
        <v>92</v>
      </c>
      <c r="M18" s="186"/>
      <c r="N18" s="187"/>
    </row>
    <row r="19" spans="1:14" ht="49.5" customHeight="1">
      <c r="A19" s="114" t="s">
        <v>53</v>
      </c>
      <c r="B19" s="87" t="s">
        <v>31</v>
      </c>
      <c r="C19" s="88">
        <f t="shared" si="0"/>
        <v>81936.43146067414</v>
      </c>
      <c r="D19" s="63">
        <f t="shared" si="1"/>
        <v>68280.35955056178</v>
      </c>
      <c r="E19" s="62">
        <f t="shared" si="2"/>
        <v>364617.11999999994</v>
      </c>
      <c r="F19" s="62">
        <v>303847.6</v>
      </c>
      <c r="G19" s="65" t="s">
        <v>9</v>
      </c>
      <c r="H19" s="66"/>
      <c r="I19" s="69"/>
      <c r="J19" s="69"/>
      <c r="K19" s="68" t="s">
        <v>87</v>
      </c>
      <c r="L19" s="185" t="s">
        <v>58</v>
      </c>
      <c r="M19" s="186"/>
      <c r="N19" s="187"/>
    </row>
    <row r="20" spans="1:14" ht="69" customHeight="1">
      <c r="A20" s="114" t="s">
        <v>93</v>
      </c>
      <c r="B20" s="87" t="s">
        <v>94</v>
      </c>
      <c r="C20" s="88">
        <f t="shared" si="0"/>
        <v>786204</v>
      </c>
      <c r="D20" s="63">
        <f t="shared" si="1"/>
        <v>655170</v>
      </c>
      <c r="E20" s="62">
        <f t="shared" si="2"/>
        <v>3498607.8</v>
      </c>
      <c r="F20" s="64">
        <v>2915506.5</v>
      </c>
      <c r="G20" s="65" t="s">
        <v>9</v>
      </c>
      <c r="H20" s="66"/>
      <c r="I20" s="66"/>
      <c r="J20" s="67"/>
      <c r="K20" s="68" t="s">
        <v>39</v>
      </c>
      <c r="L20" s="115" t="s">
        <v>133</v>
      </c>
      <c r="M20" s="115" t="s">
        <v>134</v>
      </c>
      <c r="N20" s="68" t="s">
        <v>18</v>
      </c>
    </row>
    <row r="21" spans="1:14" ht="57" customHeight="1">
      <c r="A21" s="114" t="s">
        <v>107</v>
      </c>
      <c r="B21" s="87" t="s">
        <v>108</v>
      </c>
      <c r="C21" s="63">
        <f t="shared" si="0"/>
        <v>1586067.4166292131</v>
      </c>
      <c r="D21" s="63">
        <f t="shared" si="1"/>
        <v>1321722.847191011</v>
      </c>
      <c r="E21" s="62">
        <f t="shared" si="2"/>
        <v>7058000.004</v>
      </c>
      <c r="F21" s="62">
        <v>5881666.67</v>
      </c>
      <c r="G21" s="65" t="s">
        <v>74</v>
      </c>
      <c r="H21" s="66"/>
      <c r="I21" s="69"/>
      <c r="J21" s="69"/>
      <c r="K21" s="68" t="s">
        <v>69</v>
      </c>
      <c r="L21" s="115" t="s">
        <v>127</v>
      </c>
      <c r="M21" s="123" t="s">
        <v>128</v>
      </c>
      <c r="N21" s="68" t="s">
        <v>18</v>
      </c>
    </row>
    <row r="22" spans="1:14" ht="60" customHeight="1">
      <c r="A22" s="125" t="s">
        <v>72</v>
      </c>
      <c r="B22" s="87" t="s">
        <v>49</v>
      </c>
      <c r="C22" s="88">
        <f t="shared" si="0"/>
        <v>375235.9550561797</v>
      </c>
      <c r="D22" s="63">
        <f t="shared" si="1"/>
        <v>312696.62921348313</v>
      </c>
      <c r="E22" s="62">
        <f t="shared" si="2"/>
        <v>1669800</v>
      </c>
      <c r="F22" s="62">
        <v>1391500</v>
      </c>
      <c r="G22" s="65" t="s">
        <v>11</v>
      </c>
      <c r="H22" s="66">
        <v>1100000</v>
      </c>
      <c r="I22" s="69"/>
      <c r="J22" s="69"/>
      <c r="K22" s="68" t="s">
        <v>69</v>
      </c>
      <c r="L22" s="115" t="s">
        <v>131</v>
      </c>
      <c r="M22" s="115" t="s">
        <v>132</v>
      </c>
      <c r="N22" s="68" t="s">
        <v>18</v>
      </c>
    </row>
    <row r="23" spans="1:14" ht="47.25" customHeight="1">
      <c r="A23" s="114" t="s">
        <v>145</v>
      </c>
      <c r="B23" s="87" t="s">
        <v>101</v>
      </c>
      <c r="C23" s="88">
        <f t="shared" si="0"/>
        <v>296931.23595505615</v>
      </c>
      <c r="D23" s="63">
        <f t="shared" si="1"/>
        <v>247442.69662921346</v>
      </c>
      <c r="E23" s="62">
        <f t="shared" si="2"/>
        <v>1321344</v>
      </c>
      <c r="F23" s="62">
        <v>1101120</v>
      </c>
      <c r="G23" s="65" t="s">
        <v>10</v>
      </c>
      <c r="H23" s="66"/>
      <c r="I23" s="69"/>
      <c r="J23" s="69"/>
      <c r="K23" s="68" t="s">
        <v>69</v>
      </c>
      <c r="L23" s="115" t="s">
        <v>129</v>
      </c>
      <c r="M23" s="115" t="s">
        <v>130</v>
      </c>
      <c r="N23" s="68" t="s">
        <v>18</v>
      </c>
    </row>
    <row r="24" spans="1:14" ht="103.5" customHeight="1">
      <c r="A24" s="114" t="s">
        <v>105</v>
      </c>
      <c r="B24" s="87" t="s">
        <v>106</v>
      </c>
      <c r="C24" s="88">
        <f t="shared" si="0"/>
        <v>212696.62921348316</v>
      </c>
      <c r="D24" s="63">
        <f t="shared" si="1"/>
        <v>177247.19101123596</v>
      </c>
      <c r="E24" s="62">
        <f t="shared" si="2"/>
        <v>946500</v>
      </c>
      <c r="F24" s="62">
        <v>788750</v>
      </c>
      <c r="G24" s="65" t="s">
        <v>109</v>
      </c>
      <c r="H24" s="66"/>
      <c r="I24" s="69"/>
      <c r="J24" s="69"/>
      <c r="K24" s="68" t="s">
        <v>69</v>
      </c>
      <c r="L24" s="115" t="s">
        <v>125</v>
      </c>
      <c r="M24" s="115" t="s">
        <v>126</v>
      </c>
      <c r="N24" s="68" t="s">
        <v>18</v>
      </c>
    </row>
    <row r="25" spans="1:14" ht="117" customHeight="1">
      <c r="A25" s="183" t="s">
        <v>158</v>
      </c>
      <c r="B25" s="87" t="s">
        <v>110</v>
      </c>
      <c r="C25" s="88">
        <f t="shared" si="0"/>
        <v>4348741.798651685</v>
      </c>
      <c r="D25" s="63">
        <f t="shared" si="1"/>
        <v>3623951.4988764045</v>
      </c>
      <c r="E25" s="62">
        <f t="shared" si="2"/>
        <v>19351901.004</v>
      </c>
      <c r="F25" s="121">
        <v>16126584.17</v>
      </c>
      <c r="G25" s="65" t="s">
        <v>144</v>
      </c>
      <c r="H25" s="66"/>
      <c r="I25" s="66"/>
      <c r="J25" s="67"/>
      <c r="K25" s="117" t="s">
        <v>111</v>
      </c>
      <c r="L25" s="122" t="s">
        <v>123</v>
      </c>
      <c r="M25" s="122" t="s">
        <v>124</v>
      </c>
      <c r="N25" s="68" t="s">
        <v>18</v>
      </c>
    </row>
    <row r="26" spans="1:14" ht="79.5" customHeight="1">
      <c r="A26" s="114" t="s">
        <v>22</v>
      </c>
      <c r="B26" s="87" t="s">
        <v>185</v>
      </c>
      <c r="C26" s="88">
        <f t="shared" si="0"/>
        <v>1340418.1914606742</v>
      </c>
      <c r="D26" s="63">
        <f t="shared" si="1"/>
        <v>1117015.1595505618</v>
      </c>
      <c r="E26" s="62">
        <f t="shared" si="2"/>
        <v>5964860.952</v>
      </c>
      <c r="F26" s="121">
        <v>4970717.46</v>
      </c>
      <c r="G26" s="65" t="s">
        <v>75</v>
      </c>
      <c r="H26" s="66"/>
      <c r="I26" s="66"/>
      <c r="J26" s="67"/>
      <c r="K26" s="68" t="s">
        <v>39</v>
      </c>
      <c r="L26" s="122" t="s">
        <v>186</v>
      </c>
      <c r="M26" s="122" t="s">
        <v>123</v>
      </c>
      <c r="N26" s="68" t="s">
        <v>18</v>
      </c>
    </row>
    <row r="27" spans="1:14" ht="83.25" customHeight="1">
      <c r="A27" s="114" t="s">
        <v>40</v>
      </c>
      <c r="B27" s="87" t="s">
        <v>25</v>
      </c>
      <c r="C27" s="88">
        <f t="shared" si="0"/>
        <v>120404.49438202246</v>
      </c>
      <c r="D27" s="63">
        <f t="shared" si="1"/>
        <v>100337.07865168538</v>
      </c>
      <c r="E27" s="62">
        <f t="shared" si="2"/>
        <v>535800</v>
      </c>
      <c r="F27" s="62">
        <v>446500</v>
      </c>
      <c r="G27" s="65" t="s">
        <v>10</v>
      </c>
      <c r="H27" s="66"/>
      <c r="I27" s="69"/>
      <c r="J27" s="69"/>
      <c r="K27" s="68" t="s">
        <v>55</v>
      </c>
      <c r="L27" s="115" t="s">
        <v>121</v>
      </c>
      <c r="M27" s="123" t="s">
        <v>122</v>
      </c>
      <c r="N27" s="68" t="s">
        <v>18</v>
      </c>
    </row>
    <row r="28" spans="1:14" ht="48" customHeight="1">
      <c r="A28" s="114" t="s">
        <v>112</v>
      </c>
      <c r="B28" s="87" t="s">
        <v>113</v>
      </c>
      <c r="C28" s="88">
        <f t="shared" si="0"/>
        <v>41878.651685393255</v>
      </c>
      <c r="D28" s="63">
        <f t="shared" si="1"/>
        <v>34898.87640449438</v>
      </c>
      <c r="E28" s="62">
        <f t="shared" si="2"/>
        <v>186360</v>
      </c>
      <c r="F28" s="62">
        <v>155300</v>
      </c>
      <c r="G28" s="65" t="s">
        <v>78</v>
      </c>
      <c r="H28" s="66"/>
      <c r="I28" s="69"/>
      <c r="J28" s="69"/>
      <c r="K28" s="68" t="s">
        <v>55</v>
      </c>
      <c r="L28" s="115" t="s">
        <v>136</v>
      </c>
      <c r="M28" s="124" t="s">
        <v>123</v>
      </c>
      <c r="N28" s="68" t="s">
        <v>18</v>
      </c>
    </row>
    <row r="29" spans="1:14" ht="54.75" customHeight="1">
      <c r="A29" s="125" t="s">
        <v>97</v>
      </c>
      <c r="B29" s="87" t="s">
        <v>98</v>
      </c>
      <c r="C29" s="88">
        <f>D29</f>
        <v>38764.04494382023</v>
      </c>
      <c r="D29" s="63">
        <f t="shared" si="1"/>
        <v>38764.04494382023</v>
      </c>
      <c r="E29" s="62">
        <f>F29</f>
        <v>172500</v>
      </c>
      <c r="F29" s="62">
        <v>172500</v>
      </c>
      <c r="G29" s="65" t="s">
        <v>10</v>
      </c>
      <c r="H29" s="66"/>
      <c r="I29" s="69"/>
      <c r="J29" s="69"/>
      <c r="K29" s="68" t="s">
        <v>55</v>
      </c>
      <c r="L29" s="115" t="s">
        <v>128</v>
      </c>
      <c r="M29" s="124" t="s">
        <v>137</v>
      </c>
      <c r="N29" s="68" t="s">
        <v>18</v>
      </c>
    </row>
    <row r="30" spans="1:14" ht="72.75" customHeight="1">
      <c r="A30" s="114" t="s">
        <v>100</v>
      </c>
      <c r="B30" s="87" t="s">
        <v>99</v>
      </c>
      <c r="C30" s="88">
        <f>D30</f>
        <v>63656.629213483146</v>
      </c>
      <c r="D30" s="63">
        <f t="shared" si="1"/>
        <v>63656.629213483146</v>
      </c>
      <c r="E30" s="62">
        <f>F30</f>
        <v>283272</v>
      </c>
      <c r="F30" s="62">
        <v>283272</v>
      </c>
      <c r="G30" s="65" t="s">
        <v>10</v>
      </c>
      <c r="H30" s="66"/>
      <c r="I30" s="69"/>
      <c r="J30" s="69"/>
      <c r="K30" s="68" t="s">
        <v>55</v>
      </c>
      <c r="L30" s="115" t="s">
        <v>128</v>
      </c>
      <c r="M30" s="124" t="s">
        <v>137</v>
      </c>
      <c r="N30" s="68" t="s">
        <v>18</v>
      </c>
    </row>
    <row r="31" spans="1:14" ht="263.25" customHeight="1">
      <c r="A31" s="114" t="s">
        <v>95</v>
      </c>
      <c r="B31" s="87" t="s">
        <v>73</v>
      </c>
      <c r="C31" s="88">
        <f>D31*1.2</f>
        <v>45842.69662921348</v>
      </c>
      <c r="D31" s="63">
        <f>F31/4.45</f>
        <v>38202.247191011236</v>
      </c>
      <c r="E31" s="62">
        <f>F31*1.2</f>
        <v>204000</v>
      </c>
      <c r="F31" s="62">
        <v>170000</v>
      </c>
      <c r="G31" s="65" t="s">
        <v>9</v>
      </c>
      <c r="H31" s="66"/>
      <c r="I31" s="69"/>
      <c r="J31" s="69"/>
      <c r="K31" s="117" t="s">
        <v>55</v>
      </c>
      <c r="L31" s="115" t="s">
        <v>135</v>
      </c>
      <c r="M31" s="115" t="s">
        <v>129</v>
      </c>
      <c r="N31" s="68" t="s">
        <v>18</v>
      </c>
    </row>
    <row r="32" spans="1:14" ht="73.5" customHeight="1">
      <c r="A32" s="114" t="s">
        <v>103</v>
      </c>
      <c r="B32" s="87" t="s">
        <v>102</v>
      </c>
      <c r="C32" s="88">
        <f>D32*1.2</f>
        <v>269013.4840449438</v>
      </c>
      <c r="D32" s="63">
        <f t="shared" si="1"/>
        <v>224177.90337078652</v>
      </c>
      <c r="E32" s="62">
        <f>F32*1.2</f>
        <v>1197110.004</v>
      </c>
      <c r="F32" s="62">
        <v>997591.67</v>
      </c>
      <c r="G32" s="65" t="s">
        <v>104</v>
      </c>
      <c r="H32" s="66"/>
      <c r="I32" s="69"/>
      <c r="J32" s="69"/>
      <c r="K32" s="68" t="s">
        <v>55</v>
      </c>
      <c r="L32" s="115" t="s">
        <v>122</v>
      </c>
      <c r="M32" s="115" t="s">
        <v>127</v>
      </c>
      <c r="N32" s="68" t="s">
        <v>18</v>
      </c>
    </row>
    <row r="33" spans="1:14" ht="68.25" customHeight="1">
      <c r="A33" s="114" t="s">
        <v>149</v>
      </c>
      <c r="B33" s="87" t="s">
        <v>150</v>
      </c>
      <c r="C33" s="88">
        <f>D33*1.2</f>
        <v>249438.202247191</v>
      </c>
      <c r="D33" s="63">
        <f>F33/4.45</f>
        <v>207865.16853932582</v>
      </c>
      <c r="E33" s="62">
        <f>F33*1.2</f>
        <v>1110000</v>
      </c>
      <c r="F33" s="62">
        <v>925000</v>
      </c>
      <c r="G33" s="65" t="s">
        <v>151</v>
      </c>
      <c r="H33" s="66"/>
      <c r="I33" s="69"/>
      <c r="J33" s="69"/>
      <c r="K33" s="117" t="s">
        <v>55</v>
      </c>
      <c r="L33" s="115" t="s">
        <v>140</v>
      </c>
      <c r="M33" s="115" t="s">
        <v>131</v>
      </c>
      <c r="N33" s="68" t="s">
        <v>18</v>
      </c>
    </row>
    <row r="34" spans="1:14" ht="66" customHeight="1">
      <c r="A34" s="114" t="s">
        <v>60</v>
      </c>
      <c r="B34" s="87" t="s">
        <v>20</v>
      </c>
      <c r="C34" s="63">
        <f>E34/4.45</f>
        <v>15730.337078651684</v>
      </c>
      <c r="D34" s="63">
        <f>F34/4.45</f>
        <v>15730.337078651684</v>
      </c>
      <c r="E34" s="62">
        <f>F34*1</f>
        <v>70000</v>
      </c>
      <c r="F34" s="62">
        <v>70000</v>
      </c>
      <c r="G34" s="65" t="s">
        <v>21</v>
      </c>
      <c r="H34" s="66"/>
      <c r="I34" s="69"/>
      <c r="J34" s="69"/>
      <c r="K34" s="68" t="s">
        <v>27</v>
      </c>
      <c r="L34" s="115" t="s">
        <v>138</v>
      </c>
      <c r="M34" s="115" t="s">
        <v>139</v>
      </c>
      <c r="N34" s="89" t="s">
        <v>42</v>
      </c>
    </row>
    <row r="35" spans="1:14" s="60" customFormat="1" ht="63" customHeight="1">
      <c r="A35" s="125" t="s">
        <v>44</v>
      </c>
      <c r="B35" s="87" t="s">
        <v>178</v>
      </c>
      <c r="C35" s="88">
        <f aca="true" t="shared" si="3" ref="C35:C40">D35*1.2</f>
        <v>89811.23595505617</v>
      </c>
      <c r="D35" s="63">
        <f t="shared" si="1"/>
        <v>74842.69662921347</v>
      </c>
      <c r="E35" s="62">
        <f aca="true" t="shared" si="4" ref="E35:E40">F35*1.2</f>
        <v>399660</v>
      </c>
      <c r="F35" s="62">
        <v>333050</v>
      </c>
      <c r="G35" s="65" t="s">
        <v>9</v>
      </c>
      <c r="H35" s="66"/>
      <c r="I35" s="69"/>
      <c r="J35" s="69"/>
      <c r="K35" s="68" t="s">
        <v>27</v>
      </c>
      <c r="L35" s="115" t="s">
        <v>121</v>
      </c>
      <c r="M35" s="115" t="s">
        <v>140</v>
      </c>
      <c r="N35" s="89" t="s">
        <v>42</v>
      </c>
    </row>
    <row r="36" spans="1:14" ht="63" customHeight="1">
      <c r="A36" s="114" t="s">
        <v>41</v>
      </c>
      <c r="B36" s="87" t="s">
        <v>43</v>
      </c>
      <c r="C36" s="88">
        <f t="shared" si="3"/>
        <v>108650.45393258426</v>
      </c>
      <c r="D36" s="63">
        <f t="shared" si="1"/>
        <v>90542.04494382022</v>
      </c>
      <c r="E36" s="116">
        <f t="shared" si="4"/>
        <v>483494.51999999996</v>
      </c>
      <c r="F36" s="70">
        <v>402912.1</v>
      </c>
      <c r="G36" s="65" t="s">
        <v>9</v>
      </c>
      <c r="H36" s="66">
        <v>3040000</v>
      </c>
      <c r="I36" s="69"/>
      <c r="J36" s="69"/>
      <c r="K36" s="68" t="s">
        <v>27</v>
      </c>
      <c r="L36" s="203" t="s">
        <v>141</v>
      </c>
      <c r="M36" s="204"/>
      <c r="N36" s="89" t="s">
        <v>42</v>
      </c>
    </row>
    <row r="37" spans="1:14" ht="75.75" customHeight="1">
      <c r="A37" s="114" t="s">
        <v>148</v>
      </c>
      <c r="B37" s="87" t="s">
        <v>147</v>
      </c>
      <c r="C37" s="88">
        <f t="shared" si="3"/>
        <v>26276.629213483146</v>
      </c>
      <c r="D37" s="63">
        <f>F37/4.45</f>
        <v>21897.191011235955</v>
      </c>
      <c r="E37" s="62">
        <f t="shared" si="4"/>
        <v>116931</v>
      </c>
      <c r="F37" s="62">
        <v>97442.5</v>
      </c>
      <c r="G37" s="65" t="s">
        <v>162</v>
      </c>
      <c r="H37" s="66"/>
      <c r="I37" s="69"/>
      <c r="J37" s="69"/>
      <c r="K37" s="68" t="s">
        <v>50</v>
      </c>
      <c r="L37" s="194" t="s">
        <v>56</v>
      </c>
      <c r="M37" s="194"/>
      <c r="N37" s="89" t="s">
        <v>154</v>
      </c>
    </row>
    <row r="38" spans="1:14" ht="84" customHeight="1">
      <c r="A38" s="114" t="s">
        <v>146</v>
      </c>
      <c r="B38" s="87" t="s">
        <v>147</v>
      </c>
      <c r="C38" s="88">
        <f t="shared" si="3"/>
        <v>72359.54966292134</v>
      </c>
      <c r="D38" s="63">
        <f>F38/4.45</f>
        <v>60299.62471910113</v>
      </c>
      <c r="E38" s="62">
        <f t="shared" si="4"/>
        <v>321999.996</v>
      </c>
      <c r="F38" s="62">
        <v>268333.33</v>
      </c>
      <c r="G38" s="65" t="s">
        <v>162</v>
      </c>
      <c r="H38" s="66"/>
      <c r="I38" s="69"/>
      <c r="J38" s="69"/>
      <c r="K38" s="68" t="s">
        <v>50</v>
      </c>
      <c r="L38" s="194" t="s">
        <v>56</v>
      </c>
      <c r="M38" s="194"/>
      <c r="N38" s="89" t="s">
        <v>154</v>
      </c>
    </row>
    <row r="39" spans="1:14" ht="82.5" customHeight="1">
      <c r="A39" s="114" t="s">
        <v>152</v>
      </c>
      <c r="B39" s="87" t="s">
        <v>153</v>
      </c>
      <c r="C39" s="88">
        <f t="shared" si="3"/>
        <v>5168.5402247191005</v>
      </c>
      <c r="D39" s="63">
        <f>F39/4.45</f>
        <v>4307.116853932584</v>
      </c>
      <c r="E39" s="62">
        <f t="shared" si="4"/>
        <v>23000.003999999997</v>
      </c>
      <c r="F39" s="62">
        <v>19166.67</v>
      </c>
      <c r="G39" s="65" t="s">
        <v>151</v>
      </c>
      <c r="H39" s="66"/>
      <c r="I39" s="69"/>
      <c r="J39" s="69"/>
      <c r="K39" s="68" t="s">
        <v>50</v>
      </c>
      <c r="L39" s="194" t="s">
        <v>56</v>
      </c>
      <c r="M39" s="194"/>
      <c r="N39" s="89" t="s">
        <v>154</v>
      </c>
    </row>
    <row r="40" spans="1:14" s="60" customFormat="1" ht="60" customHeight="1">
      <c r="A40" s="125" t="s">
        <v>54</v>
      </c>
      <c r="B40" s="87" t="s">
        <v>47</v>
      </c>
      <c r="C40" s="88">
        <f t="shared" si="3"/>
        <v>11638.999550561797</v>
      </c>
      <c r="D40" s="63">
        <f t="shared" si="1"/>
        <v>9699.16629213483</v>
      </c>
      <c r="E40" s="62">
        <f t="shared" si="4"/>
        <v>51793.548</v>
      </c>
      <c r="F40" s="62">
        <v>43161.29</v>
      </c>
      <c r="G40" s="65" t="s">
        <v>32</v>
      </c>
      <c r="H40" s="66"/>
      <c r="I40" s="69"/>
      <c r="J40" s="69"/>
      <c r="K40" s="68" t="s">
        <v>50</v>
      </c>
      <c r="L40" s="194" t="s">
        <v>56</v>
      </c>
      <c r="M40" s="194"/>
      <c r="N40" s="89" t="s">
        <v>96</v>
      </c>
    </row>
    <row r="41" spans="1:14" s="141" customFormat="1" ht="18.75" customHeight="1">
      <c r="A41" s="188" t="s">
        <v>12</v>
      </c>
      <c r="B41" s="189"/>
      <c r="C41" s="90">
        <f>SUM(C14:C40)</f>
        <v>10724121.37977528</v>
      </c>
      <c r="D41" s="90">
        <f>SUM(D14:D40)</f>
        <v>8956459.651685392</v>
      </c>
      <c r="E41" s="140">
        <f>SUM(E14:E40)</f>
        <v>47722340.14</v>
      </c>
      <c r="F41" s="140">
        <f>SUM(F14:F40)</f>
        <v>39856245.45</v>
      </c>
      <c r="G41" s="190"/>
      <c r="H41" s="191"/>
      <c r="I41" s="191"/>
      <c r="J41" s="191"/>
      <c r="K41" s="191"/>
      <c r="L41" s="191"/>
      <c r="M41" s="191"/>
      <c r="N41" s="192"/>
    </row>
    <row r="42" spans="1:14" ht="13.5" customHeight="1">
      <c r="A42" s="91" t="s">
        <v>51</v>
      </c>
      <c r="B42" s="92"/>
      <c r="C42" s="93"/>
      <c r="D42" s="94"/>
      <c r="E42" s="95"/>
      <c r="F42" s="95"/>
      <c r="G42" s="96"/>
      <c r="H42" s="95"/>
      <c r="I42" s="97"/>
      <c r="J42" s="97"/>
      <c r="K42" s="98"/>
      <c r="L42" s="98"/>
      <c r="M42" s="98"/>
      <c r="N42" s="98"/>
    </row>
    <row r="43" spans="1:14" ht="63.75" customHeight="1">
      <c r="A43" s="195" t="s">
        <v>192</v>
      </c>
      <c r="B43" s="195"/>
      <c r="C43" s="195"/>
      <c r="D43" s="195"/>
      <c r="E43" s="195"/>
      <c r="F43" s="99"/>
      <c r="G43" s="99"/>
      <c r="H43" s="100"/>
      <c r="I43" s="100"/>
      <c r="J43" s="100"/>
      <c r="K43" s="101"/>
      <c r="L43" s="102"/>
      <c r="M43" s="98"/>
      <c r="N43" s="98"/>
    </row>
    <row r="44" spans="1:14" ht="10.5" customHeight="1">
      <c r="A44" s="168"/>
      <c r="B44" s="168"/>
      <c r="C44" s="168"/>
      <c r="D44" s="168"/>
      <c r="E44" s="168"/>
      <c r="F44" s="99"/>
      <c r="G44" s="99"/>
      <c r="H44" s="100"/>
      <c r="I44" s="100"/>
      <c r="J44" s="100"/>
      <c r="K44" s="101"/>
      <c r="L44" s="102"/>
      <c r="M44" s="98"/>
      <c r="N44" s="98"/>
    </row>
    <row r="45" spans="4:13" ht="12.75">
      <c r="D45" s="193" t="s">
        <v>63</v>
      </c>
      <c r="E45" s="193"/>
      <c r="F45" s="193"/>
      <c r="G45" s="193"/>
      <c r="H45" s="18"/>
      <c r="I45" s="18"/>
      <c r="J45" s="18"/>
      <c r="K45" s="23"/>
      <c r="L45" s="23"/>
      <c r="M45" s="23"/>
    </row>
    <row r="46" spans="4:13" ht="12" customHeight="1">
      <c r="D46" s="193" t="s">
        <v>77</v>
      </c>
      <c r="E46" s="193"/>
      <c r="F46" s="193"/>
      <c r="G46" s="193"/>
      <c r="H46" s="9"/>
      <c r="I46" s="9"/>
      <c r="J46" s="17"/>
      <c r="K46" s="23"/>
      <c r="L46" s="23"/>
      <c r="M46" s="23"/>
    </row>
    <row r="47" spans="4:13" ht="12" customHeight="1">
      <c r="D47" s="202" t="s">
        <v>76</v>
      </c>
      <c r="E47" s="202"/>
      <c r="F47" s="202"/>
      <c r="G47" s="202"/>
      <c r="H47" s="202"/>
      <c r="I47" s="202"/>
      <c r="J47" s="202"/>
      <c r="K47" s="1"/>
      <c r="L47" s="1"/>
      <c r="M47" s="12"/>
    </row>
    <row r="48" spans="1:14" ht="12.75" customHeight="1">
      <c r="A48" s="193" t="s">
        <v>70</v>
      </c>
      <c r="B48" s="193"/>
      <c r="K48" s="184" t="s">
        <v>142</v>
      </c>
      <c r="L48" s="184"/>
      <c r="M48" s="184"/>
      <c r="N48" s="184"/>
    </row>
    <row r="49" spans="1:14" ht="12.75">
      <c r="A49" s="193" t="s">
        <v>71</v>
      </c>
      <c r="B49" s="193"/>
      <c r="D49" s="10"/>
      <c r="E49" s="8"/>
      <c r="F49" s="8"/>
      <c r="G49" s="8"/>
      <c r="H49" s="8"/>
      <c r="I49" s="8"/>
      <c r="K49" s="184"/>
      <c r="L49" s="184"/>
      <c r="M49" s="184"/>
      <c r="N49" s="184"/>
    </row>
    <row r="50" spans="4:14" ht="12.75">
      <c r="D50" s="10"/>
      <c r="E50" s="8"/>
      <c r="F50" s="8"/>
      <c r="G50" s="8"/>
      <c r="H50" s="8"/>
      <c r="I50" s="8"/>
      <c r="K50" s="184"/>
      <c r="L50" s="184"/>
      <c r="M50" s="184"/>
      <c r="N50" s="184"/>
    </row>
    <row r="51" spans="4:14" ht="12.75">
      <c r="D51" s="10"/>
      <c r="E51" s="11"/>
      <c r="F51" s="8"/>
      <c r="G51" s="8"/>
      <c r="H51" s="11"/>
      <c r="I51" s="11"/>
      <c r="K51" s="184"/>
      <c r="L51" s="184"/>
      <c r="M51" s="184"/>
      <c r="N51" s="184"/>
    </row>
    <row r="54" spans="11:14" ht="12.75">
      <c r="K54" s="184" t="s">
        <v>143</v>
      </c>
      <c r="L54" s="184"/>
      <c r="M54" s="184"/>
      <c r="N54" s="184"/>
    </row>
    <row r="55" spans="11:14" ht="12.75">
      <c r="K55" s="184"/>
      <c r="L55" s="184"/>
      <c r="M55" s="184"/>
      <c r="N55" s="184"/>
    </row>
    <row r="56" spans="11:14" ht="12.75">
      <c r="K56" s="184"/>
      <c r="L56" s="184"/>
      <c r="M56" s="184"/>
      <c r="N56" s="184"/>
    </row>
    <row r="57" spans="11:14" ht="12.75">
      <c r="K57" s="184"/>
      <c r="L57" s="184"/>
      <c r="M57" s="184"/>
      <c r="N57" s="184"/>
    </row>
    <row r="59" ht="12.75">
      <c r="D59" s="17"/>
    </row>
  </sheetData>
  <sheetProtection/>
  <mergeCells count="25">
    <mergeCell ref="L38:M38"/>
    <mergeCell ref="L37:M37"/>
    <mergeCell ref="D47:J47"/>
    <mergeCell ref="L18:N18"/>
    <mergeCell ref="L36:M36"/>
    <mergeCell ref="D45:G45"/>
    <mergeCell ref="L39:M39"/>
    <mergeCell ref="A8:C8"/>
    <mergeCell ref="D9:K9"/>
    <mergeCell ref="E10:F10"/>
    <mergeCell ref="L16:N16"/>
    <mergeCell ref="A11:N11"/>
    <mergeCell ref="L17:N17"/>
    <mergeCell ref="L15:N15"/>
    <mergeCell ref="L14:N14"/>
    <mergeCell ref="K54:N57"/>
    <mergeCell ref="L19:N19"/>
    <mergeCell ref="A41:B41"/>
    <mergeCell ref="G41:N41"/>
    <mergeCell ref="A49:B49"/>
    <mergeCell ref="L40:M40"/>
    <mergeCell ref="A43:E43"/>
    <mergeCell ref="K48:N51"/>
    <mergeCell ref="A48:B48"/>
    <mergeCell ref="D46:G46"/>
  </mergeCells>
  <printOptions/>
  <pageMargins left="0.7" right="0.7" top="0.75" bottom="0.75" header="0.3" footer="0.3"/>
  <pageSetup fitToHeight="0" fitToWidth="1" horizontalDpi="300" verticalDpi="300" orientation="landscape" paperSize="9" scale="67" r:id="rId1"/>
  <rowBreaks count="3" manualBreakCount="3">
    <brk id="20" max="13" man="1"/>
    <brk id="30" max="13" man="1"/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9"/>
  <sheetViews>
    <sheetView zoomScalePageLayoutView="0" workbookViewId="0" topLeftCell="A1">
      <selection activeCell="G63" sqref="G63"/>
    </sheetView>
  </sheetViews>
  <sheetFormatPr defaultColWidth="9.140625" defaultRowHeight="12.75"/>
  <cols>
    <col min="1" max="1" width="6.57421875" style="0" customWidth="1"/>
    <col min="2" max="2" width="37.57421875" style="0" customWidth="1"/>
    <col min="3" max="3" width="15.7109375" style="0" customWidth="1"/>
    <col min="4" max="4" width="16.28125" style="0" customWidth="1"/>
    <col min="5" max="5" width="15.00390625" style="0" customWidth="1"/>
    <col min="6" max="6" width="17.7109375" style="0" customWidth="1"/>
    <col min="7" max="7" width="20.421875" style="0" customWidth="1"/>
    <col min="8" max="8" width="20.7109375" style="0" customWidth="1"/>
    <col min="9" max="9" width="13.00390625" style="0" customWidth="1"/>
    <col min="10" max="10" width="0.13671875" style="0" customWidth="1"/>
  </cols>
  <sheetData>
    <row r="3" spans="1:9" ht="12.75">
      <c r="A3" s="8"/>
      <c r="B3" s="8"/>
      <c r="C3" s="30" t="s">
        <v>24</v>
      </c>
      <c r="D3" s="30"/>
      <c r="E3" s="30"/>
      <c r="F3" s="30"/>
      <c r="H3" s="8"/>
      <c r="I3" s="8"/>
    </row>
    <row r="4" spans="1:9" ht="12.75">
      <c r="A4" s="8"/>
      <c r="B4" s="8"/>
      <c r="C4" s="205" t="s">
        <v>190</v>
      </c>
      <c r="D4" s="206"/>
      <c r="E4" s="206"/>
      <c r="F4" s="30"/>
      <c r="H4" s="8"/>
      <c r="I4" s="8"/>
    </row>
    <row r="5" spans="1:9" ht="12.75">
      <c r="A5" s="8"/>
      <c r="B5" s="8"/>
      <c r="C5" s="45"/>
      <c r="D5" s="46"/>
      <c r="E5" s="46"/>
      <c r="F5" s="30"/>
      <c r="H5" s="8"/>
      <c r="I5" s="8"/>
    </row>
    <row r="6" spans="1:9" ht="12.75">
      <c r="A6" s="8"/>
      <c r="B6" s="8"/>
      <c r="C6" s="43"/>
      <c r="D6" s="44"/>
      <c r="E6" s="109"/>
      <c r="F6" s="61"/>
      <c r="G6" s="2"/>
      <c r="H6" s="8"/>
      <c r="I6" s="8"/>
    </row>
    <row r="7" spans="1:9" ht="12.75">
      <c r="A7" s="8"/>
      <c r="B7" s="47" t="s">
        <v>67</v>
      </c>
      <c r="C7" s="48">
        <v>4.45</v>
      </c>
      <c r="D7" s="8"/>
      <c r="F7" s="8"/>
      <c r="G7" s="8"/>
      <c r="H7" s="8"/>
      <c r="I7" s="8"/>
    </row>
    <row r="8" spans="1:9" ht="61.5" customHeight="1">
      <c r="A8" s="21" t="s">
        <v>23</v>
      </c>
      <c r="B8" s="3" t="s">
        <v>0</v>
      </c>
      <c r="C8" s="3" t="s">
        <v>1</v>
      </c>
      <c r="D8" s="4" t="s">
        <v>173</v>
      </c>
      <c r="E8" s="4" t="s">
        <v>14</v>
      </c>
      <c r="F8" s="5" t="s">
        <v>175</v>
      </c>
      <c r="G8" s="5" t="s">
        <v>174</v>
      </c>
      <c r="H8" s="6" t="s">
        <v>171</v>
      </c>
      <c r="I8" s="7" t="s">
        <v>157</v>
      </c>
    </row>
    <row r="9" spans="1:9" ht="19.5" customHeight="1">
      <c r="A9" s="211" t="s">
        <v>159</v>
      </c>
      <c r="B9" s="212"/>
      <c r="C9" s="212"/>
      <c r="D9" s="212"/>
      <c r="E9" s="212"/>
      <c r="F9" s="213"/>
      <c r="G9" s="134">
        <f>SUM(G10)</f>
        <v>589445.92</v>
      </c>
      <c r="H9" s="144">
        <v>1934000</v>
      </c>
      <c r="I9" s="7"/>
    </row>
    <row r="10" spans="1:9" ht="24.75" customHeight="1">
      <c r="A10" s="21">
        <v>1</v>
      </c>
      <c r="B10" s="142" t="s">
        <v>88</v>
      </c>
      <c r="C10" s="87" t="s">
        <v>89</v>
      </c>
      <c r="D10" s="88">
        <f>E10*1.2</f>
        <v>158951.70876404495</v>
      </c>
      <c r="E10" s="63">
        <f>G10/4.45</f>
        <v>132459.7573033708</v>
      </c>
      <c r="F10" s="62">
        <f>G10*1.2</f>
        <v>707335.104</v>
      </c>
      <c r="G10" s="62">
        <v>589445.92</v>
      </c>
      <c r="H10" s="6"/>
      <c r="I10" s="49">
        <v>12</v>
      </c>
    </row>
    <row r="11" spans="1:9" ht="12.75">
      <c r="A11" s="51"/>
      <c r="B11" s="51"/>
      <c r="C11" s="51"/>
      <c r="D11" s="51"/>
      <c r="E11" s="51"/>
      <c r="F11" s="51"/>
      <c r="G11" s="51"/>
      <c r="H11" s="51"/>
      <c r="I11" s="110"/>
    </row>
    <row r="12" spans="1:9" ht="17.25" customHeight="1">
      <c r="A12" s="207" t="s">
        <v>29</v>
      </c>
      <c r="B12" s="207"/>
      <c r="C12" s="207"/>
      <c r="D12" s="207"/>
      <c r="E12" s="207"/>
      <c r="F12" s="207"/>
      <c r="G12" s="108">
        <f>SUM(G13:G14)</f>
        <v>60000</v>
      </c>
      <c r="H12" s="143">
        <v>276000</v>
      </c>
      <c r="I12" s="49"/>
    </row>
    <row r="13" spans="1:9" ht="63" customHeight="1">
      <c r="A13" s="21">
        <v>2</v>
      </c>
      <c r="B13" s="127" t="s">
        <v>85</v>
      </c>
      <c r="C13" s="29" t="s">
        <v>81</v>
      </c>
      <c r="D13" s="105">
        <f>E13*1.2</f>
        <v>5393.258426966292</v>
      </c>
      <c r="E13" s="105">
        <f>G13/4.45</f>
        <v>4494.38202247191</v>
      </c>
      <c r="F13" s="106">
        <f>G13*1.2</f>
        <v>24000</v>
      </c>
      <c r="G13" s="106">
        <v>20000</v>
      </c>
      <c r="H13" s="27" t="s">
        <v>80</v>
      </c>
      <c r="I13" s="49">
        <v>4</v>
      </c>
    </row>
    <row r="14" spans="1:9" ht="57.75" customHeight="1">
      <c r="A14" s="21">
        <v>3</v>
      </c>
      <c r="B14" s="127" t="s">
        <v>85</v>
      </c>
      <c r="C14" s="87" t="s">
        <v>185</v>
      </c>
      <c r="D14" s="105">
        <f>E14*1.2</f>
        <v>10786.516853932584</v>
      </c>
      <c r="E14" s="105">
        <f>G14/4.45</f>
        <v>8988.76404494382</v>
      </c>
      <c r="F14" s="106">
        <f>G14*1.2</f>
        <v>48000</v>
      </c>
      <c r="G14" s="106">
        <v>40000</v>
      </c>
      <c r="H14" s="27" t="s">
        <v>80</v>
      </c>
      <c r="I14" s="49">
        <v>8</v>
      </c>
    </row>
    <row r="15" spans="1:9" ht="14.25" customHeight="1">
      <c r="A15" s="51"/>
      <c r="B15" s="51"/>
      <c r="C15" s="51"/>
      <c r="D15" s="51"/>
      <c r="E15" s="51"/>
      <c r="F15" s="51"/>
      <c r="G15" s="51"/>
      <c r="H15" s="51"/>
      <c r="I15" s="110"/>
    </row>
    <row r="16" spans="1:9" s="37" customFormat="1" ht="12.75">
      <c r="A16" s="208" t="s">
        <v>64</v>
      </c>
      <c r="B16" s="208" t="s">
        <v>11</v>
      </c>
      <c r="C16" s="208" t="s">
        <v>11</v>
      </c>
      <c r="D16" s="208" t="s">
        <v>11</v>
      </c>
      <c r="E16" s="208" t="s">
        <v>11</v>
      </c>
      <c r="F16" s="210"/>
      <c r="G16" s="108">
        <f>SUM(G17)</f>
        <v>1391500</v>
      </c>
      <c r="H16" s="143">
        <v>1670000</v>
      </c>
      <c r="I16" s="111"/>
    </row>
    <row r="17" spans="1:9" s="37" customFormat="1" ht="41.25" customHeight="1">
      <c r="A17" s="7">
        <v>4</v>
      </c>
      <c r="B17" s="127" t="s">
        <v>72</v>
      </c>
      <c r="C17" s="29" t="s">
        <v>49</v>
      </c>
      <c r="D17" s="88">
        <f>E17*1.2</f>
        <v>375235.9550561797</v>
      </c>
      <c r="E17" s="63">
        <f>G17/4.45</f>
        <v>312696.62921348313</v>
      </c>
      <c r="F17" s="62">
        <f>G17*1.2</f>
        <v>1669800</v>
      </c>
      <c r="G17" s="62">
        <v>1391500</v>
      </c>
      <c r="H17" s="103"/>
      <c r="I17" s="136">
        <v>4</v>
      </c>
    </row>
    <row r="18" spans="1:9" ht="12.75">
      <c r="A18" s="51"/>
      <c r="B18" s="51"/>
      <c r="C18" s="51"/>
      <c r="D18" s="51"/>
      <c r="E18" s="51"/>
      <c r="F18" s="51"/>
      <c r="G18" s="51"/>
      <c r="H18" s="51"/>
      <c r="I18" s="110"/>
    </row>
    <row r="19" spans="1:9" s="37" customFormat="1" ht="16.5" customHeight="1">
      <c r="A19" s="214" t="s">
        <v>38</v>
      </c>
      <c r="B19" s="215"/>
      <c r="C19" s="215"/>
      <c r="D19" s="215"/>
      <c r="E19" s="215"/>
      <c r="F19" s="216"/>
      <c r="G19" s="108">
        <f>SUM(G20:G23)</f>
        <v>856028.93</v>
      </c>
      <c r="H19" s="167">
        <v>1217000</v>
      </c>
      <c r="I19" s="103"/>
    </row>
    <row r="20" spans="1:9" s="37" customFormat="1" ht="24.75" customHeight="1">
      <c r="A20" s="7">
        <v>5</v>
      </c>
      <c r="B20" s="127" t="s">
        <v>33</v>
      </c>
      <c r="C20" s="38" t="s">
        <v>35</v>
      </c>
      <c r="D20" s="88">
        <f>E20*1.2</f>
        <v>36612</v>
      </c>
      <c r="E20" s="63">
        <f>G20/4.45</f>
        <v>30510</v>
      </c>
      <c r="F20" s="62">
        <f>G20*1.2</f>
        <v>162923.4</v>
      </c>
      <c r="G20" s="62">
        <v>135769.5</v>
      </c>
      <c r="H20" s="103"/>
      <c r="I20" s="103">
        <v>12</v>
      </c>
    </row>
    <row r="21" spans="1:9" s="37" customFormat="1" ht="27" customHeight="1">
      <c r="A21" s="7">
        <v>6</v>
      </c>
      <c r="B21" s="127" t="s">
        <v>36</v>
      </c>
      <c r="C21" s="38" t="s">
        <v>34</v>
      </c>
      <c r="D21" s="88">
        <f>E21*1.2</f>
        <v>40206.240000000005</v>
      </c>
      <c r="E21" s="63">
        <f>G21/4.45</f>
        <v>33505.200000000004</v>
      </c>
      <c r="F21" s="62">
        <f>G21*1.2</f>
        <v>178917.768</v>
      </c>
      <c r="G21" s="62">
        <v>149098.14</v>
      </c>
      <c r="H21" s="103"/>
      <c r="I21" s="103">
        <v>12</v>
      </c>
    </row>
    <row r="22" spans="1:9" s="37" customFormat="1" ht="25.5" customHeight="1">
      <c r="A22" s="7">
        <v>7</v>
      </c>
      <c r="B22" s="127" t="s">
        <v>65</v>
      </c>
      <c r="C22" s="39" t="s">
        <v>66</v>
      </c>
      <c r="D22" s="88">
        <f>E22*1.2</f>
        <v>142382.0224719101</v>
      </c>
      <c r="E22" s="63">
        <f>G22/4.45</f>
        <v>118651.68539325842</v>
      </c>
      <c r="F22" s="62">
        <f>G22*1.2</f>
        <v>633600</v>
      </c>
      <c r="G22" s="62">
        <v>528000</v>
      </c>
      <c r="H22" s="103"/>
      <c r="I22" s="103">
        <v>12</v>
      </c>
    </row>
    <row r="23" spans="1:9" s="37" customFormat="1" ht="21.75" customHeight="1">
      <c r="A23" s="7">
        <v>8</v>
      </c>
      <c r="B23" s="133" t="s">
        <v>48</v>
      </c>
      <c r="C23" s="31" t="s">
        <v>47</v>
      </c>
      <c r="D23" s="88">
        <f>E23*1.2</f>
        <v>11638.999550561797</v>
      </c>
      <c r="E23" s="63">
        <f>G23/4.45</f>
        <v>9699.16629213483</v>
      </c>
      <c r="F23" s="62">
        <f>G23*1.2</f>
        <v>51793.548</v>
      </c>
      <c r="G23" s="62">
        <v>43161.29</v>
      </c>
      <c r="H23" s="28"/>
      <c r="I23" s="104">
        <v>12</v>
      </c>
    </row>
    <row r="24" spans="1:9" ht="12.7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5" customHeight="1">
      <c r="A25" s="208" t="s">
        <v>30</v>
      </c>
      <c r="B25" s="217"/>
      <c r="C25" s="217"/>
      <c r="D25" s="217"/>
      <c r="E25" s="217"/>
      <c r="F25" s="217"/>
      <c r="G25" s="108">
        <f>SUM(G26:G32)</f>
        <v>4216809.27</v>
      </c>
      <c r="H25" s="166">
        <v>5315000</v>
      </c>
      <c r="I25" s="49"/>
    </row>
    <row r="26" spans="1:9" ht="28.5" customHeight="1">
      <c r="A26" s="113">
        <v>9</v>
      </c>
      <c r="B26" s="127" t="s">
        <v>65</v>
      </c>
      <c r="C26" s="39" t="s">
        <v>66</v>
      </c>
      <c r="D26" s="63">
        <f>F26/4.45</f>
        <v>17371.577528089885</v>
      </c>
      <c r="E26" s="63">
        <f>G26/4.45</f>
        <v>14476.314606741573</v>
      </c>
      <c r="F26" s="62">
        <f aca="true" t="shared" si="0" ref="F26:F32">G26*1.2</f>
        <v>77303.51999999999</v>
      </c>
      <c r="G26" s="126">
        <v>64419.6</v>
      </c>
      <c r="H26" s="107"/>
      <c r="I26" s="49">
        <v>12</v>
      </c>
    </row>
    <row r="27" spans="1:9" ht="26.25" customHeight="1">
      <c r="A27" s="21">
        <v>10</v>
      </c>
      <c r="B27" s="127" t="s">
        <v>53</v>
      </c>
      <c r="C27" s="87" t="s">
        <v>31</v>
      </c>
      <c r="D27" s="88">
        <f>E27*1.24</f>
        <v>42333.82292134831</v>
      </c>
      <c r="E27" s="63">
        <f aca="true" t="shared" si="1" ref="E27:E32">G27/4.45</f>
        <v>34140.17977528089</v>
      </c>
      <c r="F27" s="62">
        <f t="shared" si="0"/>
        <v>182308.55999999997</v>
      </c>
      <c r="G27" s="62">
        <v>151923.8</v>
      </c>
      <c r="H27" s="15"/>
      <c r="I27" s="49">
        <v>3</v>
      </c>
    </row>
    <row r="28" spans="1:9" ht="36.75" customHeight="1">
      <c r="A28" s="21">
        <v>11</v>
      </c>
      <c r="B28" s="127" t="s">
        <v>93</v>
      </c>
      <c r="C28" s="132" t="s">
        <v>94</v>
      </c>
      <c r="D28" s="63">
        <f>F28/4.45</f>
        <v>157098.76853932583</v>
      </c>
      <c r="E28" s="63">
        <f t="shared" si="1"/>
        <v>130915.64044943819</v>
      </c>
      <c r="F28" s="62">
        <f t="shared" si="0"/>
        <v>699089.5199999999</v>
      </c>
      <c r="G28" s="62">
        <v>582574.6</v>
      </c>
      <c r="H28" s="15"/>
      <c r="I28" s="49">
        <v>9</v>
      </c>
    </row>
    <row r="29" spans="1:9" ht="89.25">
      <c r="A29" s="21">
        <v>12</v>
      </c>
      <c r="B29" s="127" t="s">
        <v>158</v>
      </c>
      <c r="C29" s="87" t="s">
        <v>110</v>
      </c>
      <c r="D29" s="88">
        <f>E29*1.2</f>
        <v>677374.1582022471</v>
      </c>
      <c r="E29" s="63">
        <f t="shared" si="1"/>
        <v>564478.4651685393</v>
      </c>
      <c r="F29" s="116">
        <f t="shared" si="0"/>
        <v>3014315.0039999997</v>
      </c>
      <c r="G29" s="64">
        <v>2511929.17</v>
      </c>
      <c r="H29" s="15"/>
      <c r="I29" s="135">
        <v>5</v>
      </c>
    </row>
    <row r="30" spans="1:9" ht="153.75" customHeight="1">
      <c r="A30" s="21">
        <v>13</v>
      </c>
      <c r="B30" s="127" t="s">
        <v>95</v>
      </c>
      <c r="C30" s="87" t="s">
        <v>73</v>
      </c>
      <c r="D30" s="88">
        <f>E30*1.2</f>
        <v>45842.69662921348</v>
      </c>
      <c r="E30" s="63">
        <f t="shared" si="1"/>
        <v>38202.247191011236</v>
      </c>
      <c r="F30" s="62">
        <f t="shared" si="0"/>
        <v>204000</v>
      </c>
      <c r="G30" s="62">
        <v>170000</v>
      </c>
      <c r="H30" s="15"/>
      <c r="I30" s="135">
        <v>12</v>
      </c>
    </row>
    <row r="31" spans="1:9" ht="34.5" customHeight="1">
      <c r="A31" s="21">
        <v>14</v>
      </c>
      <c r="B31" s="20" t="s">
        <v>41</v>
      </c>
      <c r="C31" s="29" t="s">
        <v>43</v>
      </c>
      <c r="D31" s="88">
        <f>E31*1.2</f>
        <v>108650.45393258426</v>
      </c>
      <c r="E31" s="63">
        <f t="shared" si="1"/>
        <v>90542.04494382022</v>
      </c>
      <c r="F31" s="116">
        <f t="shared" si="0"/>
        <v>483494.51999999996</v>
      </c>
      <c r="G31" s="70">
        <v>402912.1</v>
      </c>
      <c r="H31" s="15"/>
      <c r="I31" s="49">
        <v>12</v>
      </c>
    </row>
    <row r="32" spans="1:9" ht="44.25" customHeight="1">
      <c r="A32" s="21">
        <v>15</v>
      </c>
      <c r="B32" s="127" t="s">
        <v>44</v>
      </c>
      <c r="C32" s="87" t="s">
        <v>178</v>
      </c>
      <c r="D32" s="88">
        <f>E32*1.2</f>
        <v>89811.23595505617</v>
      </c>
      <c r="E32" s="63">
        <f t="shared" si="1"/>
        <v>74842.69662921347</v>
      </c>
      <c r="F32" s="62">
        <f t="shared" si="0"/>
        <v>399660</v>
      </c>
      <c r="G32" s="62">
        <v>333050</v>
      </c>
      <c r="H32" s="15"/>
      <c r="I32" s="135">
        <v>10</v>
      </c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211" t="s">
        <v>28</v>
      </c>
      <c r="B34" s="212" t="s">
        <v>10</v>
      </c>
      <c r="C34" s="212" t="s">
        <v>10</v>
      </c>
      <c r="D34" s="212" t="s">
        <v>10</v>
      </c>
      <c r="E34" s="212" t="s">
        <v>10</v>
      </c>
      <c r="F34" s="213"/>
      <c r="G34" s="15">
        <f>SUM(G35:G40)</f>
        <v>2947041.64</v>
      </c>
      <c r="H34" s="143">
        <v>3718000</v>
      </c>
      <c r="I34" s="7"/>
    </row>
    <row r="35" spans="1:10" ht="51.75" customHeight="1">
      <c r="A35" s="21">
        <v>16</v>
      </c>
      <c r="B35" s="127" t="s">
        <v>22</v>
      </c>
      <c r="C35" s="19" t="s">
        <v>13</v>
      </c>
      <c r="D35" s="139">
        <f>F35/4.45</f>
        <v>41850.81168539326</v>
      </c>
      <c r="E35" s="139">
        <f>G35/4.45</f>
        <v>34875.676404494385</v>
      </c>
      <c r="F35" s="27">
        <f>G35*1.2</f>
        <v>186236.112</v>
      </c>
      <c r="G35" s="138">
        <v>155196.76</v>
      </c>
      <c r="H35" s="13" t="s">
        <v>26</v>
      </c>
      <c r="I35" s="50">
        <v>4</v>
      </c>
      <c r="J35" s="16"/>
    </row>
    <row r="36" spans="1:10" ht="51.75" customHeight="1">
      <c r="A36" s="21">
        <v>17</v>
      </c>
      <c r="B36" s="127" t="s">
        <v>22</v>
      </c>
      <c r="C36" s="87" t="s">
        <v>185</v>
      </c>
      <c r="D36" s="139">
        <f>F36/4.45</f>
        <v>212616.50696629213</v>
      </c>
      <c r="E36" s="139">
        <f>G36/4.45</f>
        <v>177180.4224719101</v>
      </c>
      <c r="F36" s="27">
        <f>G36*1.2</f>
        <v>946143.456</v>
      </c>
      <c r="G36" s="138">
        <v>788452.88</v>
      </c>
      <c r="H36" s="13" t="s">
        <v>26</v>
      </c>
      <c r="I36" s="50">
        <v>8</v>
      </c>
      <c r="J36" s="16"/>
    </row>
    <row r="37" spans="1:9" ht="51" customHeight="1">
      <c r="A37" s="21">
        <v>18</v>
      </c>
      <c r="B37" s="127" t="s">
        <v>40</v>
      </c>
      <c r="C37" s="87" t="s">
        <v>25</v>
      </c>
      <c r="D37" s="88">
        <f>E37*1.2</f>
        <v>120404.49438202246</v>
      </c>
      <c r="E37" s="63">
        <f>G37/4.45</f>
        <v>100337.07865168538</v>
      </c>
      <c r="F37" s="62">
        <f>G37*1.2</f>
        <v>535800</v>
      </c>
      <c r="G37" s="62">
        <v>446500</v>
      </c>
      <c r="H37" s="14"/>
      <c r="I37" s="22">
        <v>8</v>
      </c>
    </row>
    <row r="38" spans="1:9" ht="43.5" customHeight="1">
      <c r="A38" s="21">
        <v>19</v>
      </c>
      <c r="B38" s="133" t="s">
        <v>97</v>
      </c>
      <c r="C38" s="87" t="s">
        <v>98</v>
      </c>
      <c r="D38" s="88">
        <f>E38</f>
        <v>38764.04494382023</v>
      </c>
      <c r="E38" s="63">
        <f>G38/4.45</f>
        <v>38764.04494382023</v>
      </c>
      <c r="F38" s="62">
        <f>G38</f>
        <v>172500</v>
      </c>
      <c r="G38" s="62">
        <v>172500</v>
      </c>
      <c r="H38" s="14"/>
      <c r="I38" s="22">
        <v>1</v>
      </c>
    </row>
    <row r="39" spans="1:9" ht="39.75" customHeight="1">
      <c r="A39" s="21">
        <v>20</v>
      </c>
      <c r="B39" s="127" t="s">
        <v>100</v>
      </c>
      <c r="C39" s="87" t="s">
        <v>99</v>
      </c>
      <c r="D39" s="88">
        <f>E39</f>
        <v>63656.629213483146</v>
      </c>
      <c r="E39" s="63">
        <f>G39/4.45</f>
        <v>63656.629213483146</v>
      </c>
      <c r="F39" s="62">
        <f>G39</f>
        <v>283272</v>
      </c>
      <c r="G39" s="62">
        <v>283272</v>
      </c>
      <c r="H39" s="14"/>
      <c r="I39" s="22">
        <v>1</v>
      </c>
    </row>
    <row r="40" spans="1:9" ht="30" customHeight="1">
      <c r="A40" s="21">
        <v>21</v>
      </c>
      <c r="B40" s="127" t="s">
        <v>145</v>
      </c>
      <c r="C40" s="87" t="s">
        <v>101</v>
      </c>
      <c r="D40" s="88">
        <f>E40*1.2</f>
        <v>296931.23595505615</v>
      </c>
      <c r="E40" s="63">
        <f>G40/4.45</f>
        <v>247442.69662921346</v>
      </c>
      <c r="F40" s="62">
        <f>G40*1.2</f>
        <v>1321344</v>
      </c>
      <c r="G40" s="62">
        <v>1101120</v>
      </c>
      <c r="H40" s="14"/>
      <c r="I40" s="22">
        <v>6</v>
      </c>
    </row>
    <row r="41" spans="1:9" ht="15" customHeight="1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35.25" customHeight="1">
      <c r="A42" s="211" t="s">
        <v>156</v>
      </c>
      <c r="B42" s="212" t="s">
        <v>10</v>
      </c>
      <c r="C42" s="212" t="s">
        <v>10</v>
      </c>
      <c r="D42" s="212" t="s">
        <v>10</v>
      </c>
      <c r="E42" s="212" t="s">
        <v>10</v>
      </c>
      <c r="F42" s="213"/>
      <c r="G42" s="15">
        <f>SUM(G43:G43)</f>
        <v>997591.67</v>
      </c>
      <c r="H42" s="143">
        <v>1198000</v>
      </c>
      <c r="I42" s="7"/>
    </row>
    <row r="43" spans="1:9" ht="44.25" customHeight="1">
      <c r="A43" s="21">
        <v>22</v>
      </c>
      <c r="B43" s="127" t="s">
        <v>103</v>
      </c>
      <c r="C43" s="87" t="s">
        <v>102</v>
      </c>
      <c r="D43" s="88">
        <f>E43*1.2</f>
        <v>269013.4840449438</v>
      </c>
      <c r="E43" s="63">
        <f>G43/4.45</f>
        <v>224177.90337078652</v>
      </c>
      <c r="F43" s="62">
        <f>G43*1.2</f>
        <v>1197110.004</v>
      </c>
      <c r="G43" s="62">
        <v>997591.67</v>
      </c>
      <c r="H43" s="15"/>
      <c r="I43" s="49">
        <v>6</v>
      </c>
    </row>
    <row r="44" spans="1:9" ht="20.25" customHeight="1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20.25" customHeight="1">
      <c r="A45" s="214" t="s">
        <v>46</v>
      </c>
      <c r="B45" s="215"/>
      <c r="C45" s="215"/>
      <c r="D45" s="215"/>
      <c r="E45" s="215"/>
      <c r="F45" s="216"/>
      <c r="G45" s="108">
        <f>SUM(G46:G47)</f>
        <v>319050</v>
      </c>
      <c r="H45" s="143">
        <v>1166000</v>
      </c>
      <c r="I45" s="22"/>
    </row>
    <row r="46" spans="1:9" ht="72.75" customHeight="1">
      <c r="A46" s="21">
        <v>23</v>
      </c>
      <c r="B46" s="127" t="s">
        <v>105</v>
      </c>
      <c r="C46" s="87" t="s">
        <v>106</v>
      </c>
      <c r="D46" s="88">
        <f>E46*1.2</f>
        <v>44157.30337078652</v>
      </c>
      <c r="E46" s="63">
        <f>G46/4.45</f>
        <v>36797.752808988764</v>
      </c>
      <c r="F46" s="62">
        <f>G46*1.2</f>
        <v>196500</v>
      </c>
      <c r="G46" s="138">
        <v>163750</v>
      </c>
      <c r="H46" s="14"/>
      <c r="I46" s="137">
        <v>4</v>
      </c>
    </row>
    <row r="47" spans="1:9" ht="48.75" customHeight="1">
      <c r="A47" s="21">
        <v>24</v>
      </c>
      <c r="B47" s="127" t="s">
        <v>112</v>
      </c>
      <c r="C47" s="87" t="s">
        <v>113</v>
      </c>
      <c r="D47" s="88">
        <f>E47*1.2</f>
        <v>41878.651685393255</v>
      </c>
      <c r="E47" s="63">
        <f>G47/4.45</f>
        <v>34898.87640449438</v>
      </c>
      <c r="F47" s="62">
        <f>G47*1.2</f>
        <v>186360</v>
      </c>
      <c r="G47" s="62">
        <v>155300</v>
      </c>
      <c r="H47" s="14"/>
      <c r="I47" s="137">
        <v>8</v>
      </c>
    </row>
    <row r="48" spans="1:9" ht="16.5" customHeight="1">
      <c r="A48" s="51"/>
      <c r="B48" s="51"/>
      <c r="C48" s="51"/>
      <c r="D48" s="51"/>
      <c r="E48" s="51"/>
      <c r="F48" s="51"/>
      <c r="G48" s="51"/>
      <c r="H48" s="51"/>
      <c r="I48" s="51"/>
    </row>
    <row r="49" spans="1:9" ht="15" customHeight="1">
      <c r="A49" s="208" t="s">
        <v>37</v>
      </c>
      <c r="B49" s="208"/>
      <c r="C49" s="208"/>
      <c r="D49" s="208"/>
      <c r="E49" s="208"/>
      <c r="F49" s="208"/>
      <c r="G49" s="15">
        <f>SUM(G50:G50)</f>
        <v>70000</v>
      </c>
      <c r="H49" s="143">
        <v>608000</v>
      </c>
      <c r="I49" s="22"/>
    </row>
    <row r="50" spans="1:9" ht="36" customHeight="1">
      <c r="A50" s="21">
        <v>25</v>
      </c>
      <c r="B50" s="127" t="s">
        <v>19</v>
      </c>
      <c r="C50" s="145" t="s">
        <v>20</v>
      </c>
      <c r="D50" s="63">
        <f>F50/4.45</f>
        <v>15730.337078651684</v>
      </c>
      <c r="E50" s="63">
        <f>G50/4.45</f>
        <v>15730.337078651684</v>
      </c>
      <c r="F50" s="62">
        <f>G50*1</f>
        <v>70000</v>
      </c>
      <c r="G50" s="62">
        <v>70000</v>
      </c>
      <c r="H50" s="15"/>
      <c r="I50" s="22">
        <v>10</v>
      </c>
    </row>
    <row r="51" spans="1:9" ht="15.75" customHeight="1">
      <c r="A51" s="26"/>
      <c r="B51" s="52"/>
      <c r="C51" s="26"/>
      <c r="D51" s="53"/>
      <c r="E51" s="53"/>
      <c r="F51" s="25"/>
      <c r="G51" s="25"/>
      <c r="H51" s="26"/>
      <c r="I51" s="54"/>
    </row>
    <row r="52" spans="1:9" ht="14.25" customHeight="1">
      <c r="A52" s="208" t="s">
        <v>160</v>
      </c>
      <c r="B52" s="209"/>
      <c r="C52" s="209"/>
      <c r="D52" s="209"/>
      <c r="E52" s="209"/>
      <c r="F52" s="209"/>
      <c r="G52" s="15">
        <f>SUM(G53:G54)</f>
        <v>944166.67</v>
      </c>
      <c r="H52" s="143">
        <v>1168000</v>
      </c>
      <c r="I52" s="22"/>
    </row>
    <row r="53" spans="1:9" ht="39" customHeight="1">
      <c r="A53" s="21">
        <v>26</v>
      </c>
      <c r="B53" s="127" t="s">
        <v>149</v>
      </c>
      <c r="C53" s="87" t="s">
        <v>150</v>
      </c>
      <c r="D53" s="88">
        <f>E53*1.2</f>
        <v>249438.202247191</v>
      </c>
      <c r="E53" s="63">
        <f>G53/4.45</f>
        <v>207865.16853932582</v>
      </c>
      <c r="F53" s="62">
        <f>G53*1.2</f>
        <v>1110000</v>
      </c>
      <c r="G53" s="62">
        <v>925000</v>
      </c>
      <c r="H53" s="15"/>
      <c r="I53" s="22">
        <v>7</v>
      </c>
    </row>
    <row r="54" spans="1:9" ht="31.5" customHeight="1">
      <c r="A54" s="21">
        <v>27</v>
      </c>
      <c r="B54" s="127" t="s">
        <v>152</v>
      </c>
      <c r="C54" s="87" t="s">
        <v>153</v>
      </c>
      <c r="D54" s="88">
        <f>E54*1.2</f>
        <v>5168.5402247191005</v>
      </c>
      <c r="E54" s="63">
        <f>G54/4.45</f>
        <v>4307.116853932584</v>
      </c>
      <c r="F54" s="62">
        <f>G54*1.2</f>
        <v>23000.003999999997</v>
      </c>
      <c r="G54" s="62">
        <v>19166.67</v>
      </c>
      <c r="H54" s="15"/>
      <c r="I54" s="22">
        <v>3</v>
      </c>
    </row>
    <row r="55" spans="1:9" ht="12.75">
      <c r="A55" s="26"/>
      <c r="B55" s="52"/>
      <c r="C55" s="26"/>
      <c r="D55" s="53"/>
      <c r="E55" s="53"/>
      <c r="F55" s="25"/>
      <c r="G55" s="25"/>
      <c r="H55" s="26"/>
      <c r="I55" s="54"/>
    </row>
    <row r="56" spans="1:9" ht="17.25" customHeight="1">
      <c r="A56" s="208" t="s">
        <v>45</v>
      </c>
      <c r="B56" s="209"/>
      <c r="C56" s="209"/>
      <c r="D56" s="209"/>
      <c r="E56" s="209"/>
      <c r="F56" s="209"/>
      <c r="G56" s="15">
        <f>SUM(G57:G58)</f>
        <v>6506666.67</v>
      </c>
      <c r="H56" s="143">
        <v>8616000</v>
      </c>
      <c r="I56" s="22"/>
    </row>
    <row r="57" spans="1:9" ht="38.25">
      <c r="A57" s="113">
        <v>28</v>
      </c>
      <c r="B57" s="127" t="s">
        <v>107</v>
      </c>
      <c r="C57" s="132" t="s">
        <v>108</v>
      </c>
      <c r="D57" s="63">
        <f>E57*1.2</f>
        <v>1586067.4166292131</v>
      </c>
      <c r="E57" s="63">
        <f>G57/4.45</f>
        <v>1321722.847191011</v>
      </c>
      <c r="F57" s="62">
        <f>G57*1.2</f>
        <v>7058000.004</v>
      </c>
      <c r="G57" s="62">
        <v>5881666.67</v>
      </c>
      <c r="H57" s="15"/>
      <c r="I57" s="131">
        <v>3</v>
      </c>
    </row>
    <row r="58" spans="1:9" ht="63.75">
      <c r="A58" s="21">
        <v>29</v>
      </c>
      <c r="B58" s="127" t="s">
        <v>105</v>
      </c>
      <c r="C58" s="87" t="s">
        <v>106</v>
      </c>
      <c r="D58" s="88">
        <f>E58*1.2</f>
        <v>168539.32584269662</v>
      </c>
      <c r="E58" s="63">
        <f>G58/4.45</f>
        <v>140449.4382022472</v>
      </c>
      <c r="F58" s="62">
        <f>G58*1.2</f>
        <v>750000</v>
      </c>
      <c r="G58" s="62">
        <v>625000</v>
      </c>
      <c r="H58" s="15"/>
      <c r="I58" s="137">
        <v>4</v>
      </c>
    </row>
    <row r="59" spans="1:9" ht="12.75">
      <c r="A59" s="26"/>
      <c r="B59" s="52"/>
      <c r="C59" s="26"/>
      <c r="D59" s="53"/>
      <c r="E59" s="53"/>
      <c r="F59" s="25"/>
      <c r="G59" s="25"/>
      <c r="H59" s="26"/>
      <c r="I59" s="54"/>
    </row>
    <row r="60" spans="1:9" s="37" customFormat="1" ht="16.5" customHeight="1">
      <c r="A60" s="208" t="s">
        <v>155</v>
      </c>
      <c r="B60" s="209"/>
      <c r="C60" s="209"/>
      <c r="D60" s="209"/>
      <c r="E60" s="209"/>
      <c r="F60" s="209"/>
      <c r="G60" s="15">
        <f>SUM(G61:G61)</f>
        <v>3430833.33</v>
      </c>
      <c r="H60" s="143">
        <v>4117000</v>
      </c>
      <c r="I60" s="22"/>
    </row>
    <row r="61" spans="1:9" ht="89.25">
      <c r="A61" s="21">
        <v>30</v>
      </c>
      <c r="B61" s="127" t="s">
        <v>158</v>
      </c>
      <c r="C61" s="87" t="s">
        <v>110</v>
      </c>
      <c r="D61" s="128">
        <f>F61/4.45</f>
        <v>925168.5384269662</v>
      </c>
      <c r="E61" s="128">
        <f>G61/4.45</f>
        <v>770973.7820224719</v>
      </c>
      <c r="F61" s="129">
        <f>G61*1.2</f>
        <v>4116999.996</v>
      </c>
      <c r="G61" s="130">
        <v>3430833.33</v>
      </c>
      <c r="H61" s="15"/>
      <c r="I61" s="137">
        <v>5</v>
      </c>
    </row>
    <row r="62" spans="1:9" ht="12.75">
      <c r="A62" s="26"/>
      <c r="B62" s="55"/>
      <c r="C62" s="56"/>
      <c r="D62" s="53"/>
      <c r="E62" s="53"/>
      <c r="F62" s="25"/>
      <c r="G62" s="24"/>
      <c r="H62" s="25"/>
      <c r="I62" s="54"/>
    </row>
    <row r="63" spans="1:9" ht="12.75">
      <c r="A63" s="208" t="s">
        <v>163</v>
      </c>
      <c r="B63" s="209"/>
      <c r="C63" s="209"/>
      <c r="D63" s="209"/>
      <c r="E63" s="209"/>
      <c r="F63" s="209"/>
      <c r="G63" s="15">
        <f>SUM(G64:G65)</f>
        <v>365775.83</v>
      </c>
      <c r="H63" s="143">
        <v>439000</v>
      </c>
      <c r="I63" s="22"/>
    </row>
    <row r="64" spans="1:9" ht="25.5">
      <c r="A64" s="21">
        <v>31</v>
      </c>
      <c r="B64" s="127" t="s">
        <v>148</v>
      </c>
      <c r="C64" s="87" t="s">
        <v>147</v>
      </c>
      <c r="D64" s="88">
        <f>E64*1.2</f>
        <v>26276.629213483146</v>
      </c>
      <c r="E64" s="63">
        <f>G64/4.45</f>
        <v>21897.191011235955</v>
      </c>
      <c r="F64" s="62">
        <f>G64*1.2</f>
        <v>116931</v>
      </c>
      <c r="G64" s="62">
        <v>97442.5</v>
      </c>
      <c r="H64" s="15"/>
      <c r="I64" s="22">
        <v>3</v>
      </c>
    </row>
    <row r="65" spans="1:9" ht="25.5">
      <c r="A65" s="21">
        <v>32</v>
      </c>
      <c r="B65" s="127" t="s">
        <v>146</v>
      </c>
      <c r="C65" s="87" t="s">
        <v>147</v>
      </c>
      <c r="D65" s="88">
        <f>E65*1.2</f>
        <v>72359.54966292134</v>
      </c>
      <c r="E65" s="63">
        <f>G65/4.45</f>
        <v>60299.62471910113</v>
      </c>
      <c r="F65" s="62">
        <f>G65*1.2</f>
        <v>321999.996</v>
      </c>
      <c r="G65" s="62">
        <v>268333.33</v>
      </c>
      <c r="H65" s="15"/>
      <c r="I65" s="22">
        <v>3</v>
      </c>
    </row>
    <row r="66" spans="1:9" ht="15" customHeight="1">
      <c r="A66" s="26"/>
      <c r="B66" s="55"/>
      <c r="C66" s="56"/>
      <c r="D66" s="53"/>
      <c r="E66" s="53"/>
      <c r="F66" s="25"/>
      <c r="G66" s="24"/>
      <c r="H66" s="25"/>
      <c r="I66" s="54"/>
    </row>
    <row r="67" spans="1:9" s="37" customFormat="1" ht="12.75">
      <c r="A67" s="57"/>
      <c r="B67" s="58"/>
      <c r="C67" s="32"/>
      <c r="D67" s="59"/>
      <c r="E67" s="59"/>
      <c r="F67" s="33"/>
      <c r="G67" s="34"/>
      <c r="H67" s="33"/>
      <c r="I67" s="35"/>
    </row>
    <row r="68" spans="1:9" ht="12.75">
      <c r="A68" s="32"/>
      <c r="B68" s="40"/>
      <c r="C68" s="32"/>
      <c r="D68" s="41"/>
      <c r="E68" s="41"/>
      <c r="F68" s="36"/>
      <c r="G68" s="34"/>
      <c r="H68" s="33"/>
      <c r="I68" s="35"/>
    </row>
    <row r="69" spans="1:9" ht="12.75">
      <c r="A69" s="193" t="s">
        <v>63</v>
      </c>
      <c r="B69" s="193"/>
      <c r="C69" s="193"/>
      <c r="D69" s="193"/>
      <c r="E69" s="193"/>
      <c r="F69" s="193"/>
      <c r="G69" s="193"/>
      <c r="H69" s="23"/>
      <c r="I69" s="23"/>
    </row>
    <row r="70" spans="1:9" ht="12.75">
      <c r="A70" s="193" t="s">
        <v>62</v>
      </c>
      <c r="B70" s="193"/>
      <c r="C70" s="193"/>
      <c r="D70" s="193"/>
      <c r="E70" s="193"/>
      <c r="F70" s="193"/>
      <c r="G70" s="193"/>
      <c r="H70" s="23"/>
      <c r="I70" s="23"/>
    </row>
    <row r="71" spans="1:9" ht="12.75">
      <c r="A71" s="193" t="s">
        <v>61</v>
      </c>
      <c r="B71" s="193"/>
      <c r="C71" s="193"/>
      <c r="D71" s="193"/>
      <c r="E71" s="193"/>
      <c r="F71" s="193"/>
      <c r="G71" s="193"/>
      <c r="H71" s="1"/>
      <c r="I71" s="1"/>
    </row>
    <row r="72" spans="1:9" s="37" customFormat="1" ht="25.5">
      <c r="A72"/>
      <c r="B72" s="112" t="s">
        <v>82</v>
      </c>
      <c r="C72" s="18"/>
      <c r="D72"/>
      <c r="E72"/>
      <c r="F72"/>
      <c r="G72" s="184" t="s">
        <v>183</v>
      </c>
      <c r="H72" s="184"/>
      <c r="I72" s="184"/>
    </row>
    <row r="73" spans="1:10" ht="16.5" customHeight="1">
      <c r="A73" s="10"/>
      <c r="B73" s="8"/>
      <c r="C73" s="8"/>
      <c r="D73" s="8"/>
      <c r="E73" s="8"/>
      <c r="F73" s="8"/>
      <c r="G73" s="193" t="s">
        <v>84</v>
      </c>
      <c r="H73" s="193"/>
      <c r="I73" s="193"/>
      <c r="J73" s="23"/>
    </row>
    <row r="74" spans="1:10" ht="12.75" customHeight="1">
      <c r="A74" s="10"/>
      <c r="B74" s="8"/>
      <c r="C74" s="8"/>
      <c r="D74" s="8"/>
      <c r="E74" s="8"/>
      <c r="F74" s="8"/>
      <c r="H74" s="42"/>
      <c r="I74" s="42"/>
      <c r="J74" s="23"/>
    </row>
    <row r="75" spans="1:10" ht="6" customHeight="1">
      <c r="A75" s="10"/>
      <c r="B75" s="11"/>
      <c r="C75" s="8"/>
      <c r="D75" s="8"/>
      <c r="E75" s="11"/>
      <c r="F75" s="11"/>
      <c r="G75" s="202" t="s">
        <v>83</v>
      </c>
      <c r="H75" s="202"/>
      <c r="I75" s="202"/>
      <c r="J75" s="12"/>
    </row>
    <row r="76" spans="7:10" ht="12" customHeight="1">
      <c r="G76" s="202"/>
      <c r="H76" s="202"/>
      <c r="I76" s="202"/>
      <c r="J76" s="42"/>
    </row>
    <row r="77" spans="4:10" ht="11.25" customHeight="1">
      <c r="D77" s="2"/>
      <c r="G77" s="193" t="s">
        <v>161</v>
      </c>
      <c r="H77" s="193"/>
      <c r="I77" s="193"/>
      <c r="J77" s="42"/>
    </row>
    <row r="78" ht="12.75">
      <c r="J78" s="42"/>
    </row>
    <row r="79" ht="12.75">
      <c r="J79" s="42"/>
    </row>
  </sheetData>
  <sheetProtection/>
  <mergeCells count="21">
    <mergeCell ref="A25:F25"/>
    <mergeCell ref="A70:G70"/>
    <mergeCell ref="A45:F45"/>
    <mergeCell ref="G77:I77"/>
    <mergeCell ref="G73:I73"/>
    <mergeCell ref="A63:F63"/>
    <mergeCell ref="G72:I72"/>
    <mergeCell ref="A69:G69"/>
    <mergeCell ref="A60:F60"/>
    <mergeCell ref="G75:I76"/>
    <mergeCell ref="A71:G71"/>
    <mergeCell ref="C4:E4"/>
    <mergeCell ref="A12:F12"/>
    <mergeCell ref="A56:F56"/>
    <mergeCell ref="A16:F16"/>
    <mergeCell ref="A52:F52"/>
    <mergeCell ref="A9:F9"/>
    <mergeCell ref="A19:F19"/>
    <mergeCell ref="A49:F49"/>
    <mergeCell ref="A42:F42"/>
    <mergeCell ref="A34:F34"/>
  </mergeCells>
  <printOptions/>
  <pageMargins left="0.23622047244094488" right="0.23622047244094488" top="0.23622047244094488" bottom="0.23622047244094488" header="0.31496062992125984" footer="0.31496062992125984"/>
  <pageSetup fitToHeight="0" fitToWidth="1" horizontalDpi="300" verticalDpi="300" orientation="landscape" paperSize="9" scale="89" r:id="rId1"/>
  <rowBreaks count="3" manualBreakCount="3">
    <brk id="28" max="8" man="1"/>
    <brk id="41" max="8" man="1"/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5.7109375" style="0" customWidth="1"/>
    <col min="2" max="2" width="25.00390625" style="0" customWidth="1"/>
    <col min="3" max="3" width="14.140625" style="0" customWidth="1"/>
    <col min="4" max="4" width="20.8515625" style="0" customWidth="1"/>
    <col min="5" max="5" width="19.8515625" style="0" customWidth="1"/>
    <col min="6" max="6" width="19.7109375" style="0" customWidth="1"/>
    <col min="7" max="7" width="19.140625" style="0" customWidth="1"/>
    <col min="8" max="9" width="0" style="0" hidden="1" customWidth="1"/>
    <col min="10" max="10" width="11.8515625" style="0" customWidth="1"/>
  </cols>
  <sheetData>
    <row r="2" spans="1:10" ht="15.75">
      <c r="A2" s="146"/>
      <c r="B2" s="219" t="s">
        <v>191</v>
      </c>
      <c r="C2" s="219"/>
      <c r="D2" s="219"/>
      <c r="E2" s="219"/>
      <c r="F2" s="219"/>
      <c r="G2" s="219"/>
      <c r="H2" s="219"/>
      <c r="I2" s="219"/>
      <c r="J2" s="148"/>
    </row>
    <row r="3" spans="1:10" ht="15.75">
      <c r="A3" s="146"/>
      <c r="B3" s="147"/>
      <c r="C3" s="147"/>
      <c r="D3" s="147"/>
      <c r="E3" s="147"/>
      <c r="F3" s="147"/>
      <c r="G3" s="147"/>
      <c r="H3" s="147"/>
      <c r="I3" s="147"/>
      <c r="J3" s="148"/>
    </row>
    <row r="4" spans="1:10" ht="12.75">
      <c r="A4" s="220" t="s">
        <v>187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20.2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s="182" customFormat="1" ht="18.75" customHeight="1">
      <c r="A6" s="180"/>
      <c r="B6" s="181" t="s">
        <v>188</v>
      </c>
      <c r="C6" s="181"/>
      <c r="D6" s="181"/>
      <c r="E6" s="181"/>
      <c r="F6" s="180"/>
      <c r="G6" s="180"/>
      <c r="H6" s="180"/>
      <c r="I6" s="180"/>
      <c r="J6" s="180"/>
    </row>
    <row r="7" spans="1:10" ht="18.75" customHeight="1">
      <c r="A7" s="169"/>
      <c r="B7" s="176"/>
      <c r="C7" s="176"/>
      <c r="D7" s="176"/>
      <c r="E7" s="176"/>
      <c r="F7" s="169"/>
      <c r="G7" s="169"/>
      <c r="H7" s="169"/>
      <c r="I7" s="169"/>
      <c r="J7" s="169"/>
    </row>
    <row r="8" spans="1:10" ht="24.75" customHeight="1">
      <c r="A8" s="146"/>
      <c r="B8" s="149" t="s">
        <v>164</v>
      </c>
      <c r="C8" s="150">
        <v>4.45</v>
      </c>
      <c r="D8" s="146"/>
      <c r="E8" s="146"/>
      <c r="F8" s="146"/>
      <c r="G8" s="146"/>
      <c r="H8" s="146"/>
      <c r="I8" s="146"/>
      <c r="J8" s="148"/>
    </row>
    <row r="9" spans="1:10" ht="51">
      <c r="A9" s="151" t="s">
        <v>23</v>
      </c>
      <c r="B9" s="152" t="s">
        <v>0</v>
      </c>
      <c r="C9" s="152" t="s">
        <v>1</v>
      </c>
      <c r="D9" s="153" t="s">
        <v>165</v>
      </c>
      <c r="E9" s="153" t="s">
        <v>166</v>
      </c>
      <c r="F9" s="154" t="s">
        <v>3</v>
      </c>
      <c r="G9" s="154" t="s">
        <v>15</v>
      </c>
      <c r="H9" s="155" t="s">
        <v>2</v>
      </c>
      <c r="I9" s="155" t="s">
        <v>6</v>
      </c>
      <c r="J9" s="156" t="s">
        <v>167</v>
      </c>
    </row>
    <row r="10" spans="1:10" ht="69" customHeight="1">
      <c r="A10" s="151">
        <v>1</v>
      </c>
      <c r="B10" s="114" t="s">
        <v>22</v>
      </c>
      <c r="C10" s="87" t="s">
        <v>185</v>
      </c>
      <c r="D10" s="88">
        <f>E10*1.2</f>
        <v>1340418.1914606742</v>
      </c>
      <c r="E10" s="63">
        <f>G10/4.45</f>
        <v>1117015.1595505618</v>
      </c>
      <c r="F10" s="62">
        <f>G10*1.2</f>
        <v>5964860.952</v>
      </c>
      <c r="G10" s="121">
        <v>4970717.46</v>
      </c>
      <c r="H10" s="155"/>
      <c r="I10" s="155"/>
      <c r="J10" s="156">
        <v>48</v>
      </c>
    </row>
    <row r="11" spans="1:10" ht="24" customHeight="1">
      <c r="A11" s="170"/>
      <c r="B11" s="171"/>
      <c r="C11" s="171"/>
      <c r="D11" s="172"/>
      <c r="E11" s="172"/>
      <c r="F11" s="173"/>
      <c r="G11" s="173"/>
      <c r="H11" s="174"/>
      <c r="I11" s="174"/>
      <c r="J11" s="175"/>
    </row>
    <row r="12" spans="1:10" s="17" customFormat="1" ht="24" customHeight="1">
      <c r="A12" s="179" t="s">
        <v>189</v>
      </c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24" customHeight="1">
      <c r="A13" s="170"/>
      <c r="B13" s="171"/>
      <c r="C13" s="171"/>
      <c r="D13" s="172"/>
      <c r="E13" s="172"/>
      <c r="F13" s="173"/>
      <c r="G13" s="173"/>
      <c r="H13" s="174"/>
      <c r="I13" s="174"/>
      <c r="J13" s="175"/>
    </row>
    <row r="14" spans="1:10" ht="68.25" customHeight="1">
      <c r="A14" s="151">
        <v>1</v>
      </c>
      <c r="B14" s="114" t="s">
        <v>176</v>
      </c>
      <c r="C14" s="87" t="s">
        <v>177</v>
      </c>
      <c r="D14" s="88">
        <f>F14/4.45</f>
        <v>7752.808988764044</v>
      </c>
      <c r="E14" s="63">
        <f>G14/4.45</f>
        <v>6893.447191011236</v>
      </c>
      <c r="F14" s="116">
        <v>34500</v>
      </c>
      <c r="G14" s="70">
        <v>30675.84</v>
      </c>
      <c r="H14" s="177"/>
      <c r="I14" s="177"/>
      <c r="J14" s="151">
        <v>1</v>
      </c>
    </row>
    <row r="15" spans="1:10" ht="24" customHeight="1">
      <c r="A15" s="170"/>
      <c r="B15" s="171"/>
      <c r="C15" s="171"/>
      <c r="D15" s="172"/>
      <c r="E15" s="172"/>
      <c r="F15" s="173"/>
      <c r="G15" s="173"/>
      <c r="H15" s="174"/>
      <c r="I15" s="174"/>
      <c r="J15" s="175"/>
    </row>
    <row r="16" spans="1:10" ht="12.75">
      <c r="A16" s="157"/>
      <c r="B16" s="157"/>
      <c r="C16" s="157"/>
      <c r="D16" s="221" t="s">
        <v>168</v>
      </c>
      <c r="E16" s="221"/>
      <c r="F16" s="221"/>
      <c r="G16" s="221"/>
      <c r="H16" s="158"/>
      <c r="I16" s="158"/>
      <c r="J16" s="158"/>
    </row>
    <row r="17" spans="1:10" ht="12.75">
      <c r="A17" s="157"/>
      <c r="B17" s="157"/>
      <c r="C17" s="157"/>
      <c r="D17" s="221" t="s">
        <v>169</v>
      </c>
      <c r="E17" s="221"/>
      <c r="F17" s="221"/>
      <c r="G17" s="221"/>
      <c r="H17" s="159"/>
      <c r="I17" s="159"/>
      <c r="J17" s="160"/>
    </row>
    <row r="18" spans="1:10" ht="12.75">
      <c r="A18" s="157"/>
      <c r="B18" s="157"/>
      <c r="C18" s="157"/>
      <c r="D18" s="222" t="s">
        <v>182</v>
      </c>
      <c r="E18" s="222"/>
      <c r="F18" s="222"/>
      <c r="G18" s="222"/>
      <c r="H18" s="222"/>
      <c r="I18" s="222"/>
      <c r="J18" s="222"/>
    </row>
    <row r="19" spans="1:10" ht="12.75">
      <c r="A19" s="218" t="s">
        <v>70</v>
      </c>
      <c r="B19" s="218"/>
      <c r="C19" s="157"/>
      <c r="D19" s="157"/>
      <c r="E19" s="157"/>
      <c r="G19" s="157"/>
      <c r="H19" s="157"/>
      <c r="I19" s="157"/>
      <c r="J19" s="157"/>
    </row>
    <row r="20" spans="1:10" ht="12.75">
      <c r="A20" s="218" t="s">
        <v>71</v>
      </c>
      <c r="B20" s="218"/>
      <c r="C20" s="157"/>
      <c r="D20" s="162"/>
      <c r="E20" s="146"/>
      <c r="F20" s="157"/>
      <c r="G20" s="157"/>
      <c r="H20" s="157"/>
      <c r="I20" s="163"/>
      <c r="J20" s="157"/>
    </row>
    <row r="21" spans="1:10" ht="12.75">
      <c r="A21" s="157"/>
      <c r="B21" s="157"/>
      <c r="C21" s="157"/>
      <c r="D21" s="162"/>
      <c r="E21" s="146"/>
      <c r="F21" s="164" t="s">
        <v>170</v>
      </c>
      <c r="G21" s="164"/>
      <c r="H21" s="164"/>
      <c r="I21" s="161"/>
      <c r="J21" s="157"/>
    </row>
    <row r="22" spans="1:10" ht="12.75">
      <c r="A22" s="157"/>
      <c r="B22" s="157"/>
      <c r="C22" s="157"/>
      <c r="D22" s="162"/>
      <c r="E22" s="165"/>
      <c r="F22" s="164" t="s">
        <v>179</v>
      </c>
      <c r="G22" s="164"/>
      <c r="H22" s="164"/>
      <c r="I22" s="161"/>
      <c r="J22" s="157"/>
    </row>
    <row r="25" ht="12.75">
      <c r="F25" s="164" t="s">
        <v>181</v>
      </c>
    </row>
    <row r="26" ht="12.75">
      <c r="F26" s="164" t="s">
        <v>180</v>
      </c>
    </row>
  </sheetData>
  <sheetProtection/>
  <mergeCells count="7">
    <mergeCell ref="A20:B20"/>
    <mergeCell ref="B2:I2"/>
    <mergeCell ref="A4:J4"/>
    <mergeCell ref="D16:G16"/>
    <mergeCell ref="D17:G17"/>
    <mergeCell ref="D18:J18"/>
    <mergeCell ref="A19:B19"/>
  </mergeCells>
  <printOptions/>
  <pageMargins left="0.7" right="0.7" top="0.75" bottom="0.75" header="0.3" footer="0.3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Bisnel</dc:creator>
  <cp:keywords/>
  <dc:description/>
  <cp:lastModifiedBy>Mitea Ioana, ISC</cp:lastModifiedBy>
  <cp:lastPrinted>2016-02-29T12:06:59Z</cp:lastPrinted>
  <dcterms:created xsi:type="dcterms:W3CDTF">2010-02-04T10:15:43Z</dcterms:created>
  <dcterms:modified xsi:type="dcterms:W3CDTF">2016-03-29T08:10:11Z</dcterms:modified>
  <cp:category/>
  <cp:version/>
  <cp:contentType/>
  <cp:contentStatus/>
</cp:coreProperties>
</file>