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135" tabRatio="601"/>
  </bookViews>
  <sheets>
    <sheet name="Sheet1" sheetId="1" r:id="rId1"/>
    <sheet name="Sheet2" sheetId="2" r:id="rId2"/>
  </sheets>
  <definedNames>
    <definedName name="_xlnm._FilterDatabase" localSheetId="0" hidden="1">Sheet1!$A$25:$DF$25</definedName>
    <definedName name="_xlnm.Print_Area" localSheetId="0">Sheet1!$N:$U</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8" i="1" l="1"/>
  <c r="W84" i="1"/>
  <c r="V84" i="1"/>
  <c r="W33" i="1"/>
  <c r="V33" i="1"/>
  <c r="V208" i="1"/>
  <c r="V214" i="1"/>
  <c r="V210" i="1"/>
  <c r="V225" i="1"/>
  <c r="W49" i="1"/>
  <c r="V49" i="1"/>
  <c r="V219" i="1"/>
  <c r="W25" i="1" l="1"/>
  <c r="V25" i="1"/>
  <c r="V227" i="1"/>
  <c r="V220" i="1" l="1"/>
  <c r="V223" i="1"/>
  <c r="W168" i="1" l="1"/>
  <c r="V168" i="1"/>
  <c r="R235" i="1" l="1"/>
  <c r="S234" i="1"/>
  <c r="Q235" i="1"/>
  <c r="P235" i="1"/>
  <c r="O235" i="1"/>
  <c r="N235" i="1"/>
  <c r="W235" i="1"/>
  <c r="U235" i="1"/>
  <c r="S233" i="1"/>
  <c r="S232" i="1" l="1"/>
  <c r="S231" i="1"/>
  <c r="S230" i="1"/>
  <c r="S229" i="1"/>
  <c r="V217" i="1" l="1"/>
  <c r="V202" i="1"/>
  <c r="V189" i="1"/>
  <c r="W63" i="1" l="1"/>
  <c r="U63" i="1"/>
  <c r="O63" i="1"/>
  <c r="P63" i="1"/>
  <c r="Q63" i="1"/>
  <c r="R63" i="1"/>
  <c r="N63" i="1"/>
  <c r="S228" i="1" l="1"/>
  <c r="V18" i="1" l="1"/>
  <c r="S227" i="1" l="1"/>
  <c r="S226" i="1" l="1"/>
  <c r="V56" i="1" l="1"/>
  <c r="V63" i="1" s="1"/>
  <c r="U175" i="1" l="1"/>
  <c r="U170" i="1"/>
  <c r="U155" i="1"/>
  <c r="U135" i="1"/>
  <c r="U120" i="1"/>
  <c r="U115" i="1"/>
  <c r="U102" i="1"/>
  <c r="U98" i="1"/>
  <c r="U94" i="1"/>
  <c r="U91" i="1"/>
  <c r="U88" i="1"/>
  <c r="U85" i="1"/>
  <c r="U51" i="1"/>
  <c r="U47" i="1"/>
  <c r="U43" i="1"/>
  <c r="U39" i="1"/>
  <c r="U35" i="1"/>
  <c r="U23" i="1"/>
  <c r="U19" i="1"/>
  <c r="S62" i="1" l="1"/>
  <c r="S61" i="1"/>
  <c r="S60" i="1" l="1"/>
  <c r="S59" i="1"/>
  <c r="S31" i="1" l="1"/>
  <c r="W91" i="1" l="1"/>
  <c r="V91" i="1"/>
  <c r="O91" i="1"/>
  <c r="P91" i="1"/>
  <c r="Q91" i="1"/>
  <c r="R91" i="1"/>
  <c r="S91" i="1"/>
  <c r="N91" i="1"/>
  <c r="W135" i="1"/>
  <c r="V135" i="1"/>
  <c r="O135" i="1"/>
  <c r="P135" i="1"/>
  <c r="Q135" i="1"/>
  <c r="R135" i="1"/>
  <c r="W170" i="1"/>
  <c r="O170" i="1"/>
  <c r="P170" i="1"/>
  <c r="Q170" i="1"/>
  <c r="R170" i="1"/>
  <c r="W85" i="1"/>
  <c r="O85" i="1"/>
  <c r="P85" i="1"/>
  <c r="Q85" i="1"/>
  <c r="R85" i="1"/>
  <c r="S21" i="1"/>
  <c r="W19" i="1"/>
  <c r="O19" i="1"/>
  <c r="P19" i="1"/>
  <c r="Q19" i="1"/>
  <c r="R19" i="1"/>
  <c r="S222" i="1" l="1"/>
  <c r="S223" i="1"/>
  <c r="S224" i="1"/>
  <c r="S225" i="1"/>
  <c r="S219" i="1"/>
  <c r="S220" i="1"/>
  <c r="S221" i="1"/>
  <c r="S216" i="1"/>
  <c r="S217" i="1"/>
  <c r="S218" i="1"/>
  <c r="S213" i="1"/>
  <c r="S214" i="1"/>
  <c r="S215" i="1"/>
  <c r="S210" i="1"/>
  <c r="S211" i="1"/>
  <c r="S212" i="1"/>
  <c r="S208" i="1"/>
  <c r="S209" i="1"/>
  <c r="S206" i="1"/>
  <c r="S207" i="1"/>
  <c r="S202" i="1"/>
  <c r="S203" i="1"/>
  <c r="S204" i="1"/>
  <c r="S205" i="1"/>
  <c r="S200" i="1"/>
  <c r="S201" i="1"/>
  <c r="S198" i="1"/>
  <c r="S199" i="1"/>
  <c r="S196" i="1"/>
  <c r="S197" i="1"/>
  <c r="S194" i="1"/>
  <c r="S195" i="1"/>
  <c r="S192" i="1"/>
  <c r="S193" i="1"/>
  <c r="S189" i="1"/>
  <c r="S190" i="1"/>
  <c r="S191" i="1"/>
  <c r="S188" i="1"/>
  <c r="S186" i="1"/>
  <c r="S187" i="1"/>
  <c r="S185" i="1"/>
  <c r="S168" i="1"/>
  <c r="S170" i="1" s="1"/>
  <c r="S134" i="1"/>
  <c r="S135" i="1" s="1"/>
  <c r="S84" i="1"/>
  <c r="S85" i="1" s="1"/>
  <c r="S58" i="1"/>
  <c r="S56" i="1"/>
  <c r="S57" i="1"/>
  <c r="S54" i="1"/>
  <c r="S55" i="1"/>
  <c r="S53" i="1"/>
  <c r="S49" i="1"/>
  <c r="S33" i="1"/>
  <c r="S27" i="1"/>
  <c r="S26" i="1"/>
  <c r="S25" i="1"/>
  <c r="S17" i="1"/>
  <c r="S18" i="1"/>
  <c r="S16" i="1"/>
  <c r="S235" i="1" l="1"/>
  <c r="S63" i="1"/>
  <c r="S19" i="1"/>
  <c r="N35" i="1"/>
  <c r="N28" i="1"/>
  <c r="N23" i="1"/>
  <c r="N19" i="1"/>
  <c r="N135" i="1"/>
  <c r="N170" i="1" l="1"/>
  <c r="V85" i="1"/>
  <c r="N85" i="1"/>
  <c r="V19" i="1" l="1"/>
  <c r="W120" i="1" l="1"/>
  <c r="V120" i="1"/>
  <c r="O120" i="1"/>
  <c r="P120" i="1"/>
  <c r="Q120" i="1"/>
  <c r="R120" i="1"/>
  <c r="S120" i="1"/>
  <c r="N120" i="1"/>
  <c r="W115" i="1"/>
  <c r="V115" i="1"/>
  <c r="O115" i="1"/>
  <c r="P115" i="1"/>
  <c r="Q115" i="1"/>
  <c r="R115" i="1"/>
  <c r="S115" i="1"/>
  <c r="N115" i="1"/>
  <c r="W43" i="1"/>
  <c r="V43" i="1"/>
  <c r="O43" i="1"/>
  <c r="P43" i="1"/>
  <c r="Q43" i="1"/>
  <c r="R43" i="1"/>
  <c r="S43" i="1"/>
  <c r="N43" i="1"/>
  <c r="W175" i="1"/>
  <c r="V175" i="1"/>
  <c r="O175" i="1"/>
  <c r="P175" i="1"/>
  <c r="Q175" i="1"/>
  <c r="R175" i="1"/>
  <c r="S175" i="1"/>
  <c r="N175" i="1"/>
  <c r="W155" i="1"/>
  <c r="V155" i="1"/>
  <c r="O155" i="1"/>
  <c r="P155" i="1"/>
  <c r="Q155" i="1"/>
  <c r="R155" i="1"/>
  <c r="S155" i="1"/>
  <c r="N155" i="1"/>
  <c r="W102" i="1"/>
  <c r="V102" i="1"/>
  <c r="O102" i="1"/>
  <c r="P102" i="1"/>
  <c r="Q102" i="1"/>
  <c r="R102" i="1"/>
  <c r="S102" i="1"/>
  <c r="N102" i="1"/>
  <c r="W98" i="1"/>
  <c r="V98" i="1"/>
  <c r="O98" i="1"/>
  <c r="P98" i="1"/>
  <c r="Q98" i="1"/>
  <c r="R98" i="1"/>
  <c r="S98" i="1"/>
  <c r="N98" i="1"/>
  <c r="W94" i="1"/>
  <c r="V94" i="1"/>
  <c r="O94" i="1"/>
  <c r="P94" i="1"/>
  <c r="Q94" i="1"/>
  <c r="R94" i="1"/>
  <c r="S94" i="1"/>
  <c r="N94" i="1"/>
  <c r="W88" i="1"/>
  <c r="V88" i="1"/>
  <c r="S88" i="1"/>
  <c r="R88" i="1"/>
  <c r="Q88" i="1"/>
  <c r="P88" i="1"/>
  <c r="O88" i="1"/>
  <c r="N88" i="1"/>
  <c r="W51" i="1"/>
  <c r="V51" i="1"/>
  <c r="R51" i="1"/>
  <c r="Q51" i="1"/>
  <c r="P51" i="1"/>
  <c r="O51" i="1"/>
  <c r="N51" i="1"/>
  <c r="W47" i="1"/>
  <c r="V47" i="1"/>
  <c r="S47" i="1"/>
  <c r="R47" i="1"/>
  <c r="Q47" i="1"/>
  <c r="P47" i="1"/>
  <c r="O47" i="1"/>
  <c r="N47" i="1"/>
  <c r="W39" i="1"/>
  <c r="V39" i="1"/>
  <c r="S39" i="1"/>
  <c r="R39" i="1"/>
  <c r="Q39" i="1"/>
  <c r="P39" i="1"/>
  <c r="O39" i="1"/>
  <c r="N39" i="1"/>
  <c r="W35" i="1"/>
  <c r="V35" i="1"/>
  <c r="R35" i="1"/>
  <c r="Q35" i="1"/>
  <c r="P35" i="1"/>
  <c r="O35" i="1"/>
  <c r="W28" i="1"/>
  <c r="V28" i="1"/>
  <c r="U28" i="1"/>
  <c r="U236" i="1" s="1"/>
  <c r="R28" i="1"/>
  <c r="Q28" i="1"/>
  <c r="P28" i="1"/>
  <c r="O28" i="1"/>
  <c r="W23" i="1"/>
  <c r="V23" i="1"/>
  <c r="R23" i="1"/>
  <c r="Q23" i="1"/>
  <c r="Q236" i="1" s="1"/>
  <c r="P23" i="1"/>
  <c r="O23" i="1"/>
  <c r="S35" i="1"/>
  <c r="R236" i="1" l="1"/>
  <c r="O236" i="1"/>
  <c r="P236" i="1"/>
  <c r="W236" i="1"/>
  <c r="T26" i="1"/>
  <c r="T27" i="1" s="1"/>
  <c r="T208" i="1"/>
  <c r="T209" i="1" s="1"/>
  <c r="T210" i="1" s="1"/>
  <c r="T21" i="1"/>
  <c r="S23" i="1"/>
  <c r="T49" i="1"/>
  <c r="S51" i="1"/>
  <c r="L49" i="1"/>
  <c r="S28" i="1" l="1"/>
  <c r="S236" i="1" s="1"/>
  <c r="V170" i="1"/>
  <c r="V186" i="1" l="1"/>
  <c r="V235" i="1" s="1"/>
  <c r="V236" i="1" l="1"/>
  <c r="N236" i="1" l="1"/>
</calcChain>
</file>

<file path=xl/comments1.xml><?xml version="1.0" encoding="utf-8"?>
<comments xmlns="http://schemas.openxmlformats.org/spreadsheetml/2006/main">
  <authors>
    <author>Cristina Elena Hodina</author>
    <author>Loredana Elena Danila</author>
  </authors>
  <commentList>
    <comment ref="V25" authorId="0">
      <text>
        <r>
          <rPr>
            <b/>
            <sz val="9"/>
            <color indexed="81"/>
            <rFont val="Tahoma"/>
            <family val="2"/>
            <charset val="238"/>
          </rPr>
          <t>Cristina Elena Hodina:</t>
        </r>
        <r>
          <rPr>
            <sz val="9"/>
            <color indexed="81"/>
            <rFont val="Tahoma"/>
            <family val="2"/>
            <charset val="238"/>
          </rPr>
          <t xml:space="preserve">
a fost scăzută suma de 20.843,65</t>
        </r>
      </text>
    </comment>
    <comment ref="W25" authorId="0">
      <text>
        <r>
          <rPr>
            <b/>
            <sz val="9"/>
            <color indexed="81"/>
            <rFont val="Tahoma"/>
            <family val="2"/>
            <charset val="238"/>
          </rPr>
          <t>Cristina Elena Hodina:</t>
        </r>
        <r>
          <rPr>
            <sz val="9"/>
            <color indexed="81"/>
            <rFont val="Tahoma"/>
            <family val="2"/>
            <charset val="238"/>
          </rPr>
          <t xml:space="preserve">
a fost adăugată suma de 20.843,65</t>
        </r>
      </text>
    </comment>
    <comment ref="V168" authorId="1">
      <text>
        <r>
          <rPr>
            <b/>
            <sz val="9"/>
            <color indexed="81"/>
            <rFont val="Tahoma"/>
            <family val="2"/>
            <charset val="238"/>
          </rPr>
          <t>Loredana Elena Danila:</t>
        </r>
        <r>
          <rPr>
            <sz val="9"/>
            <color indexed="81"/>
            <rFont val="Tahoma"/>
            <family val="2"/>
            <charset val="238"/>
          </rPr>
          <t xml:space="preserve">
Cr+ Crpref</t>
        </r>
      </text>
    </comment>
    <comment ref="V187" authorId="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<sst xmlns="http://schemas.openxmlformats.org/spreadsheetml/2006/main" count="721" uniqueCount="385">
  <si>
    <t>Nr. crt.</t>
  </si>
  <si>
    <t>Titlu proiect</t>
  </si>
  <si>
    <t xml:space="preserve">Regiune </t>
  </si>
  <si>
    <t>Localitate</t>
  </si>
  <si>
    <t>Tip beneficiar</t>
  </si>
  <si>
    <t>Total valoare proiect</t>
  </si>
  <si>
    <t>Act aditional NR.</t>
  </si>
  <si>
    <t>Cheltuieli neeligibile</t>
  </si>
  <si>
    <t>Fonduri UE</t>
  </si>
  <si>
    <t>Anexa 3</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</si>
  <si>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</si>
  <si>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</si>
  <si>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</si>
  <si>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</si>
  <si>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</si>
  <si>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</si>
  <si>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</si>
  <si>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</si>
  <si>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</si>
  <si>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</si>
  <si>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</si>
  <si>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</si>
  <si>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</si>
  <si>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</si>
  <si>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</si>
  <si>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</si>
  <si>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</si>
  <si>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</si>
  <si>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</si>
  <si>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</si>
  <si>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</si>
  <si>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</si>
  <si>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</si>
  <si>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</si>
  <si>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</si>
  <si>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</si>
  <si>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</si>
  <si>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</si>
  <si>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</si>
  <si>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</si>
  <si>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</si>
  <si>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</si>
  <si>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</si>
  <si>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</si>
  <si>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</si>
  <si>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</si>
  <si>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</si>
  <si>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</si>
  <si>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</si>
  <si>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</si>
  <si>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</si>
  <si>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</si>
  <si>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</si>
  <si>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</si>
  <si>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</si>
  <si>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</si>
  <si>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</si>
  <si>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</si>
  <si>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</si>
  <si>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</si>
  <si>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</si>
  <si>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</si>
  <si>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</si>
  <si>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</si>
  <si>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</si>
  <si>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</si>
  <si>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</si>
  <si>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</si>
  <si>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</si>
  <si>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</si>
  <si>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</si>
  <si>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</si>
  <si>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</si>
  <si>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</si>
  <si>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</si>
  <si>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</si>
  <si>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</si>
  <si>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</si>
  <si>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</si>
  <si>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</si>
  <si>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</si>
  <si>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</si>
  <si>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</si>
  <si>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</si>
  <si>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</si>
  <si>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</si>
  <si>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</si>
  <si>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</si>
  <si>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</si>
  <si>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</si>
  <si>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</si>
  <si>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</si>
  <si>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</si>
  <si>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</si>
  <si>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</si>
  <si>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</si>
  <si>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</si>
  <si>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</si>
  <si>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</si>
  <si>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</si>
  <si>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</si>
  <si>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</si>
  <si>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</si>
  <si>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</si>
  <si>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</si>
  <si>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</si>
  <si>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</si>
  <si>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</si>
  <si>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</si>
  <si>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</si>
  <si>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</si>
  <si>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</si>
  <si>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</si>
  <si>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Ministerul Comunicațiilor și Societății Informaționale</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</si>
  <si>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</si>
  <si>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</si>
  <si>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</si>
  <si>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</si>
  <si>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</si>
  <si>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</si>
  <si>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</si>
  <si>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</si>
  <si>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</si>
  <si>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Ministerul Fondurilor Europene prin Serviciul Comunicare Instrumente Structurale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</si>
  <si>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</si>
  <si>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</si>
  <si>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</si>
  <si>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</si>
  <si>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</si>
  <si>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</si>
  <si>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</si>
  <si>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</si>
  <si>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</si>
  <si>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</si>
  <si>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</si>
  <si>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</si>
  <si>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</si>
  <si>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</si>
  <si>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</si>
  <si>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</si>
  <si>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</si>
  <si>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</si>
  <si>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Ministerul Fondurilor Europene prin Autoritatea de Management pentru Programul Operațional Infrastructură Mare</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</si>
  <si>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</si>
  <si>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</si>
  <si>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Ministerul Fondurilor Europene prin Serviciul Comunicare Instrumente Structurale </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</si>
  <si>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</si>
  <si>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</si>
  <si>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</si>
  <si>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</si>
  <si>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</si>
  <si>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</si>
  <si>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</si>
  <si>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</si>
  <si>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</si>
  <si>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</si>
  <si>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</si>
  <si>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Ministerul Fondurilor Europene prin Autoritatea de Management pentru Programul Operațional Sectorial Transport</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</si>
  <si>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</si>
  <si>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</si>
  <si>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</si>
  <si>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</si>
  <si>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</si>
  <si>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</si>
  <si>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</si>
  <si>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</si>
  <si>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</si>
  <si>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</si>
  <si>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</si>
  <si>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</si>
  <si>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</si>
  <si>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</si>
  <si>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</si>
  <si>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</si>
  <si>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</si>
  <si>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Sprijin pentru MInisterul Fondurilor Europene, inclusiv AM POAT, AM POC, AM/OIR POIM, prin asigurarea cheltuielilor cu relocarea și a spațiului de arhivă (I)</t>
  </si>
  <si>
    <t>Ministerul Fondurilor Europene</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</si>
  <si>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</si>
  <si>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</si>
  <si>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</si>
  <si>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</si>
  <si>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</si>
  <si>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</si>
  <si>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</si>
  <si>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</si>
  <si>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</si>
  <si>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</si>
  <si>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</si>
  <si>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</si>
  <si>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</si>
  <si>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</si>
  <si>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</si>
  <si>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</si>
  <si>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</si>
  <si>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</si>
  <si>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</si>
  <si>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</si>
  <si>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</si>
  <si>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</si>
  <si>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</si>
  <si>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</si>
  <si>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</si>
  <si>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</si>
  <si>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</si>
  <si>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</si>
  <si>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</si>
  <si>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</si>
  <si>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</si>
  <si>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</si>
  <si>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</si>
  <si>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</si>
  <si>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</si>
  <si>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</si>
  <si>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</si>
  <si>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</si>
  <si>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</si>
  <si>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</si>
  <si>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</si>
  <si>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</si>
  <si>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</si>
  <si>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</si>
  <si>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</si>
  <si>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</si>
  <si>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</si>
  <si>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</si>
  <si>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</si>
  <si>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</si>
  <si>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 xml:space="preserve">Arad </t>
  </si>
  <si>
    <t>Arad</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</si>
  <si>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</si>
  <si>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</si>
  <si>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</si>
  <si>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</si>
  <si>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</si>
  <si>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</si>
  <si>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</si>
  <si>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</si>
  <si>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Argeș</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</si>
  <si>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</si>
  <si>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</si>
  <si>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</si>
  <si>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</si>
  <si>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</si>
  <si>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</si>
  <si>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</si>
  <si>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</si>
  <si>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</si>
  <si>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</si>
  <si>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</si>
  <si>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</si>
  <si>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</si>
  <si>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</si>
  <si>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</si>
  <si>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</si>
  <si>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</si>
  <si>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</si>
  <si>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</si>
  <si>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</si>
  <si>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</si>
  <si>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</si>
  <si>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</si>
  <si>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Sprijin pentru finanţarea cheltuielilor de personal efectuate în perioada decembrie 2015-decembrie 2017, pentru personalul Autorității Naționale pentru Cercetare Științifică și Inovare implicat în gestionarea FESI</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</si>
  <si>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</si>
  <si>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</si>
  <si>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</si>
  <si>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</si>
  <si>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</si>
  <si>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</si>
  <si>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</si>
  <si>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</si>
  <si>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</si>
  <si>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</si>
  <si>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</si>
  <si>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</si>
  <si>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</si>
  <si>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</si>
  <si>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</si>
  <si>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</si>
  <si>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</si>
  <si>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</si>
  <si>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</si>
  <si>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</si>
  <si>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</si>
  <si>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</si>
  <si>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</si>
  <si>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</si>
  <si>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</si>
  <si>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</si>
  <si>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</si>
  <si>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</si>
  <si>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</si>
  <si>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</si>
  <si>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</si>
  <si>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MDRAP</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</si>
  <si>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</si>
  <si>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</si>
  <si>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</si>
  <si>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</si>
  <si>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</si>
  <si>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</si>
  <si>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Ministerul Fondurilor Europene prin Direcția Coordonare Sistem și Monitorizare</t>
  </si>
  <si>
    <t>85%(RMPD)
80%(RMD)</t>
  </si>
  <si>
    <t>Ministerul Fondurilor Europene prin Serviciul Evaluare Programe</t>
  </si>
  <si>
    <t>Ministerul Fondurilor Europene prin Direcția Generală Management Financiar, Resurse Umane și Administrativ</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</si>
  <si>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</si>
  <si>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</si>
  <si>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</si>
  <si>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</si>
  <si>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</si>
  <si>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</si>
  <si>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</si>
  <si>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</si>
  <si>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</si>
  <si>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</si>
  <si>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</si>
  <si>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Ministerul Fondurilor Europene - Serviciul Comunicare Instrumente Structurale</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</si>
  <si>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</si>
  <si>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</si>
  <si>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</si>
  <si>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</si>
  <si>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</si>
  <si>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</si>
  <si>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</si>
  <si>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</si>
  <si>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</si>
  <si>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</si>
  <si>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</si>
  <si>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</si>
  <si>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</si>
  <si>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</si>
  <si>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</si>
  <si>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MFE AM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</si>
  <si>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</si>
  <si>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</si>
  <si>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</si>
  <si>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</si>
  <si>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MFE - DCSMISIT</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</si>
  <si>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</si>
  <si>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</si>
  <si>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</si>
  <si>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</si>
  <si>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MFE-AMPOC</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</si>
  <si>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documentaþiei codului sursa,
realizarea arhitecturii bazei de date, realizare/actualizare de manuale ale sistemului, etc.)</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</si>
  <si>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</si>
  <si>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</si>
  <si>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</si>
  <si>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</si>
  <si>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</si>
  <si>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Ministerul  Fondurilor Europene prin Serviciul Comunicare Instrumente Structurale</t>
  </si>
  <si>
    <t>MFE prin Autoritatea de Management pentru POIM</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</si>
  <si>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</si>
  <si>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</si>
  <si>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</si>
  <si>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</si>
  <si>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Obiectivele proiectului
Dezvoltarea unei politici de management al resurselor umane care sa asigure motivarea, calificarea si retenþia personalului SRI cu atribuþii
în coordonarea, gestionarea si controlul fondurilor europene structurale si de investiþii.
Obiectivele specifice ale proiectului
1. Sprijinirea sistemului de remunerare a personalului structurii SRI cu responsabilitaþi de dezvoltare si mentenanþa a sistemului
informatic unitar SMIS2014+ si a aplicaþiei conexe MySMIS2014, precum si de administrare a produselor tehnologice aferente
acestora.
Ca obiectiv specific, proiectul urmareste sprijinirea sistemului de remunerare si motivare a personalului din cadrul structurii SRI
care este responsabila cu dezvoltarea si mentenanþa sistemului informatic MySMIS2014, precum si cu administrarea produselor
tehnologice aferente acestora, denumita în continuare Structura destinata activitatilor specifice pentru dezvoltarea si mentenanþa
sistemelor informatice de gestionare a fondurilor europene, prin asigurarea resurselor financiare necesare pentru plata parþiala a
cheltuielilor de personal aferente structurii respective.
Prin obiectivele propuse, atât cel general, cât si cel specific, proiectul contribuie în mod direct la atingerea obiectivului specific al
Axei prioritare 3 - Cresterea eficienþei si eficacitaþii resurselor umane implicate în sistemul de coordonare, gestionare si control al
FESI în România din cadrul POAT 2014-2020 în sensul asigurarii stabilitaþii si motivarii adecvate a personalului</t>
  </si>
  <si>
    <t>Raportare cut-off date 31.12.2018</t>
  </si>
  <si>
    <t>*Totalul este compus din valoarea la zi a proiectelor aflate în implementare și a celor finalizate (= valoare contracte/decizii de finanțare cu beneficiarii din Anexa 2.1 și valoare Reg. NOU CTRF/DF - contracte+AA+închideri)</t>
  </si>
  <si>
    <t>TOTAL CONTRACTE/DECIZII DE FINANȚARE POAT 2014-2020*</t>
  </si>
  <si>
    <t>MUNICIPIUL  BUCUREȘTI</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</si>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</sst>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sz val="12"/>
      <name val="Calibri"/>
      <family val="2"/>
      <charset val="238"/>
      <scheme val="minor"/>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
      <sz val="10"/>
      <color rgb="FFFF0000"/>
      <name val="Calibri"/>
      <family val="2"/>
      <charset val="23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247">
    <xf numFmtId="0" fontId="0" fillId="0" borderId="0" xfId="0"/>
    <xf numFmtId="0" fontId="5" fillId="0" borderId="0" xfId="0" applyFont="1"/>
    <xf numFmtId="4" fontId="2" fillId="0" borderId="0" xfId="0" applyNumberFormat="1" applyFont="1" applyFill="1" applyBorder="1" applyAlignment="1">
      <alignment horizontal="center" vertical="center" wrapText="1"/>
    </xf>
    <xf numFmtId="0" fontId="5" fillId="0" borderId="5" xfId="0" applyFont="1" applyFill="1" applyBorder="1"/>
    <xf numFmtId="0" fontId="5" fillId="0" borderId="0" xfId="0" applyFont="1" applyFill="1" applyBorder="1"/>
    <xf numFmtId="4" fontId="1" fillId="3" borderId="24" xfId="0"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5" fillId="0" borderId="5" xfId="0" applyFont="1" applyFill="1" applyBorder="1" applyAlignment="1">
      <alignment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4" fontId="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top" wrapText="1"/>
    </xf>
    <xf numFmtId="14" fontId="6" fillId="0"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 fontId="1" fillId="3" borderId="39" xfId="0" applyNumberFormat="1" applyFont="1" applyFill="1" applyBorder="1" applyAlignment="1">
      <alignment horizontal="center" vertical="center"/>
    </xf>
    <xf numFmtId="4" fontId="1" fillId="3" borderId="27" xfId="0" applyNumberFormat="1" applyFont="1" applyFill="1" applyBorder="1" applyAlignment="1">
      <alignment horizontal="center" vertical="center"/>
    </xf>
    <xf numFmtId="4" fontId="1" fillId="0" borderId="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2" borderId="9"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4" fontId="5" fillId="0" borderId="0" xfId="0" applyNumberFormat="1" applyFont="1" applyFill="1"/>
    <xf numFmtId="4" fontId="11" fillId="0" borderId="0" xfId="0" applyNumberFormat="1" applyFont="1" applyFill="1" applyAlignment="1">
      <alignment horizontal="right"/>
    </xf>
    <xf numFmtId="0" fontId="5" fillId="0" borderId="0" xfId="0" applyFont="1" applyBorder="1"/>
    <xf numFmtId="4" fontId="5" fillId="0" borderId="0" xfId="0" applyNumberFormat="1" applyFont="1" applyFill="1" applyAlignment="1">
      <alignment horizontal="right"/>
    </xf>
    <xf numFmtId="49" fontId="6"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1" fontId="1" fillId="3" borderId="24"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wrapText="1"/>
    </xf>
    <xf numFmtId="4" fontId="1" fillId="3" borderId="39" xfId="0" applyNumberFormat="1" applyFont="1" applyFill="1" applyBorder="1" applyAlignment="1">
      <alignment horizontal="center" vertical="center" wrapText="1"/>
    </xf>
    <xf numFmtId="0" fontId="5" fillId="3" borderId="0" xfId="0" applyFont="1" applyFill="1" applyBorder="1"/>
    <xf numFmtId="0" fontId="5" fillId="3" borderId="0" xfId="0" applyFont="1" applyFill="1"/>
    <xf numFmtId="0" fontId="3"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 fontId="3" fillId="3" borderId="24" xfId="0" applyNumberFormat="1" applyFont="1" applyFill="1" applyBorder="1" applyAlignment="1">
      <alignment horizontal="center" vertical="center" wrapText="1"/>
    </xf>
    <xf numFmtId="0" fontId="2" fillId="0" borderId="9" xfId="0" applyNumberFormat="1" applyFont="1" applyFill="1" applyBorder="1" applyAlignment="1">
      <alignment horizontal="left" vertical="center" wrapText="1"/>
    </xf>
    <xf numFmtId="4" fontId="6" fillId="0" borderId="20"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5" fillId="2" borderId="5" xfId="0" applyFont="1" applyFill="1" applyBorder="1" applyAlignment="1">
      <alignment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top" wrapText="1"/>
    </xf>
    <xf numFmtId="14"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0" fontId="5" fillId="2" borderId="0" xfId="0" applyFont="1" applyFill="1" applyBorder="1"/>
    <xf numFmtId="0" fontId="5" fillId="2" borderId="5" xfId="0" applyFont="1" applyFill="1" applyBorder="1"/>
    <xf numFmtId="4" fontId="3" fillId="3" borderId="25" xfId="0" applyNumberFormat="1" applyFont="1" applyFill="1" applyBorder="1" applyAlignment="1">
      <alignment horizontal="center" vertical="center" wrapText="1"/>
    </xf>
    <xf numFmtId="4" fontId="5" fillId="0" borderId="0" xfId="0" applyNumberFormat="1" applyFont="1" applyFill="1" applyBorder="1"/>
    <xf numFmtId="49" fontId="6" fillId="2" borderId="5" xfId="0" applyNumberFormat="1" applyFont="1" applyFill="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4" fontId="6" fillId="0" borderId="10" xfId="0" applyNumberFormat="1" applyFont="1" applyBorder="1" applyAlignment="1">
      <alignment horizontal="center" vertical="center" wrapText="1"/>
    </xf>
    <xf numFmtId="0" fontId="5" fillId="0" borderId="5" xfId="0" applyFont="1" applyBorder="1"/>
    <xf numFmtId="0" fontId="3" fillId="0" borderId="5"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0" fontId="5" fillId="3" borderId="5" xfId="0" applyFont="1" applyFill="1" applyBorder="1"/>
    <xf numFmtId="0" fontId="3" fillId="2" borderId="5"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5" fillId="2" borderId="9" xfId="0" applyFont="1" applyFill="1" applyBorder="1" applyAlignment="1">
      <alignment vertical="center"/>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top" wrapText="1"/>
    </xf>
    <xf numFmtId="14" fontId="6" fillId="2" borderId="9"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3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6" fillId="0" borderId="20" xfId="0" applyNumberFormat="1" applyFont="1" applyBorder="1" applyAlignment="1">
      <alignment horizontal="center" vertical="center" wrapText="1"/>
    </xf>
    <xf numFmtId="0" fontId="4" fillId="0" borderId="9"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1" fillId="3" borderId="8"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4" fontId="1" fillId="3" borderId="36"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 fontId="3" fillId="3" borderId="36"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0" fontId="5" fillId="0" borderId="5" xfId="0" applyFont="1" applyFill="1" applyBorder="1" applyAlignment="1">
      <alignment wrapText="1"/>
    </xf>
    <xf numFmtId="0" fontId="5" fillId="0" borderId="5" xfId="0" applyFont="1" applyFill="1" applyBorder="1" applyAlignment="1">
      <alignment horizontal="center" vertical="center" wrapText="1"/>
    </xf>
    <xf numFmtId="0" fontId="5" fillId="0" borderId="5" xfId="0" applyFont="1" applyFill="1" applyBorder="1" applyAlignment="1">
      <alignment vertical="top" wrapText="1"/>
    </xf>
    <xf numFmtId="49" fontId="5" fillId="2" borderId="9" xfId="0" applyNumberFormat="1" applyFont="1" applyFill="1" applyBorder="1" applyAlignment="1">
      <alignment horizontal="center" vertical="center"/>
    </xf>
    <xf numFmtId="0" fontId="2" fillId="2" borderId="9" xfId="0" applyNumberFormat="1" applyFont="1" applyFill="1" applyBorder="1" applyAlignment="1">
      <alignment horizontal="left" vertical="center" wrapText="1"/>
    </xf>
    <xf numFmtId="4" fontId="6" fillId="2" borderId="9" xfId="0" applyNumberFormat="1" applyFont="1" applyFill="1" applyBorder="1" applyAlignment="1">
      <alignment horizontal="center" vertical="center"/>
    </xf>
    <xf numFmtId="4" fontId="1" fillId="3" borderId="42" xfId="0" applyNumberFormat="1" applyFont="1" applyFill="1" applyBorder="1" applyAlignment="1">
      <alignment horizontal="center" vertical="center"/>
    </xf>
    <xf numFmtId="0" fontId="5" fillId="2" borderId="0" xfId="0" applyFont="1" applyFill="1"/>
    <xf numFmtId="0" fontId="5" fillId="4" borderId="0" xfId="0" applyFont="1" applyFill="1" applyBorder="1"/>
    <xf numFmtId="0" fontId="5" fillId="4" borderId="0" xfId="0" applyFont="1" applyFill="1"/>
    <xf numFmtId="0" fontId="3" fillId="2" borderId="0" xfId="0" applyNumberFormat="1" applyFont="1" applyFill="1" applyBorder="1" applyAlignment="1">
      <alignment horizontal="center" vertical="center" wrapText="1"/>
    </xf>
    <xf numFmtId="0" fontId="5" fillId="5" borderId="5" xfId="0" applyFont="1" applyFill="1" applyBorder="1"/>
    <xf numFmtId="0" fontId="5" fillId="5" borderId="0" xfId="0" applyFont="1" applyFill="1" applyBorder="1"/>
    <xf numFmtId="4" fontId="6" fillId="0" borderId="9" xfId="0" applyNumberFormat="1" applyFont="1" applyBorder="1" applyAlignment="1">
      <alignment horizontal="center" vertical="center"/>
    </xf>
    <xf numFmtId="0" fontId="1" fillId="0" borderId="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4" fontId="6" fillId="0" borderId="4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0" fontId="2" fillId="0" borderId="44" xfId="0" applyNumberFormat="1" applyFont="1" applyFill="1" applyBorder="1" applyAlignment="1">
      <alignment horizontal="left" vertical="center" wrapText="1"/>
    </xf>
    <xf numFmtId="4" fontId="8" fillId="0" borderId="46"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xf>
    <xf numFmtId="0" fontId="6" fillId="0" borderId="45"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17" xfId="0" applyNumberFormat="1" applyFont="1" applyFill="1" applyBorder="1" applyAlignment="1">
      <alignment horizontal="center" vertical="center" wrapText="1"/>
    </xf>
    <xf numFmtId="4" fontId="6" fillId="0" borderId="47"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xf>
    <xf numFmtId="0" fontId="7" fillId="2" borderId="5" xfId="0" applyNumberFormat="1" applyFont="1" applyFill="1" applyBorder="1" applyAlignment="1">
      <alignment horizontal="center" vertical="center" wrapText="1"/>
    </xf>
    <xf numFmtId="4" fontId="6" fillId="0" borderId="5" xfId="0" applyNumberFormat="1" applyFont="1" applyBorder="1" applyAlignment="1">
      <alignment horizontal="center" vertical="center"/>
    </xf>
    <xf numFmtId="4" fontId="6" fillId="2" borderId="5" xfId="0" applyNumberFormat="1" applyFont="1" applyFill="1" applyBorder="1" applyAlignment="1">
      <alignment horizontal="center" vertical="center"/>
    </xf>
    <xf numFmtId="4" fontId="6" fillId="2" borderId="47" xfId="0" applyNumberFormat="1" applyFont="1" applyFill="1" applyBorder="1" applyAlignment="1">
      <alignment horizontal="center" vertical="center" wrapText="1"/>
    </xf>
    <xf numFmtId="1" fontId="1" fillId="3" borderId="15" xfId="0" applyNumberFormat="1"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2" fillId="2" borderId="5" xfId="0" applyNumberFormat="1" applyFont="1" applyFill="1" applyBorder="1" applyAlignment="1">
      <alignment horizontal="left" vertical="center" wrapText="1"/>
    </xf>
    <xf numFmtId="0" fontId="12" fillId="0" borderId="5"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0" fontId="4" fillId="3" borderId="21" xfId="0" applyNumberFormat="1" applyFont="1" applyFill="1" applyBorder="1" applyAlignment="1">
      <alignment horizontal="left" vertical="center" wrapText="1"/>
    </xf>
    <xf numFmtId="0" fontId="4" fillId="3" borderId="22" xfId="0" applyNumberFormat="1" applyFont="1" applyFill="1" applyBorder="1" applyAlignment="1">
      <alignment horizontal="left" vertical="center" wrapText="1"/>
    </xf>
    <xf numFmtId="0" fontId="4" fillId="3" borderId="23" xfId="0" applyNumberFormat="1" applyFont="1" applyFill="1" applyBorder="1" applyAlignment="1">
      <alignment horizontal="left"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3" borderId="27" xfId="0" applyNumberFormat="1" applyFont="1" applyFill="1" applyBorder="1" applyAlignment="1">
      <alignment horizontal="left" vertical="center" wrapText="1"/>
    </xf>
    <xf numFmtId="0" fontId="4" fillId="3" borderId="28" xfId="0" applyNumberFormat="1" applyFont="1" applyFill="1" applyBorder="1" applyAlignment="1">
      <alignment horizontal="left"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3" borderId="43" xfId="0" applyNumberFormat="1" applyFont="1" applyFill="1" applyBorder="1" applyAlignment="1">
      <alignment horizontal="left" vertical="center" wrapText="1"/>
    </xf>
    <xf numFmtId="0" fontId="4" fillId="3" borderId="15"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3" borderId="38" xfId="0" applyNumberFormat="1" applyFont="1" applyFill="1" applyBorder="1" applyAlignment="1">
      <alignment horizontal="left" vertical="center" wrapText="1"/>
    </xf>
    <xf numFmtId="0" fontId="4" fillId="3" borderId="24"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3" borderId="35" xfId="0" applyNumberFormat="1" applyFont="1" applyFill="1" applyBorder="1" applyAlignment="1">
      <alignment horizontal="left" vertical="center" wrapText="1"/>
    </xf>
    <xf numFmtId="0" fontId="4" fillId="0" borderId="27"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4"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4" fontId="6" fillId="2" borderId="45" xfId="0" applyNumberFormat="1" applyFont="1" applyFill="1" applyBorder="1" applyAlignment="1">
      <alignment horizontal="center" vertical="center"/>
    </xf>
    <xf numFmtId="0" fontId="5" fillId="2" borderId="9" xfId="0" applyFont="1" applyFill="1" applyBorder="1"/>
    <xf numFmtId="4" fontId="6" fillId="2" borderId="7" xfId="0" applyNumberFormat="1" applyFont="1" applyFill="1" applyBorder="1" applyAlignment="1">
      <alignment horizontal="center" vertical="center"/>
    </xf>
    <xf numFmtId="0" fontId="2" fillId="2" borderId="8" xfId="0" applyNumberFormat="1" applyFont="1" applyFill="1" applyBorder="1" applyAlignment="1">
      <alignment horizontal="left" vertical="center" wrapText="1"/>
    </xf>
    <xf numFmtId="14" fontId="6" fillId="2" borderId="8" xfId="0" applyNumberFormat="1" applyFont="1" applyFill="1" applyBorder="1" applyAlignment="1">
      <alignment horizontal="center" vertical="center" wrapText="1"/>
    </xf>
    <xf numFmtId="0" fontId="5" fillId="2" borderId="8" xfId="0" applyFont="1" applyFill="1" applyBorder="1"/>
    <xf numFmtId="4" fontId="6" fillId="2" borderId="8" xfId="0" applyNumberFormat="1" applyFont="1" applyFill="1" applyBorder="1" applyAlignment="1">
      <alignment horizontal="center" vertical="center"/>
    </xf>
    <xf numFmtId="0" fontId="12" fillId="2" borderId="8" xfId="0" applyFont="1" applyFill="1" applyBorder="1" applyAlignment="1">
      <alignment horizontal="center" vertical="center" wrapText="1"/>
    </xf>
    <xf numFmtId="4" fontId="6" fillId="0" borderId="3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41"/>
  <sheetViews>
    <sheetView tabSelected="1" zoomScale="70" zoomScaleNormal="70" workbookViewId="0">
      <selection activeCell="I17" sqref="I17"/>
    </sheetView>
  </sheetViews>
  <sheetFormatPr defaultRowHeight="15" x14ac:dyDescent="0.25"/>
  <cols>
    <col min="1" max="1" width="5" style="1" customWidth="1"/>
    <col min="2" max="2" width="12.7109375" style="39" customWidth="1"/>
    <col min="3" max="3" width="18.28515625" style="1" customWidth="1"/>
    <col min="4" max="4" width="14.5703125" style="1" customWidth="1"/>
    <col min="5" max="5" width="41.42578125" style="1" customWidth="1"/>
    <col min="6" max="8" width="14.5703125" style="1" customWidth="1"/>
    <col min="9" max="9" width="12.42578125" style="1" customWidth="1"/>
    <col min="10" max="10" width="11.140625" style="1" customWidth="1"/>
    <col min="11" max="11" width="12.28515625" style="1" customWidth="1"/>
    <col min="12" max="12" width="11.42578125" style="40" customWidth="1"/>
    <col min="13" max="13" width="12.5703125" style="40" customWidth="1"/>
    <col min="14" max="14" width="20.42578125" style="1" customWidth="1"/>
    <col min="15" max="15" width="20.28515625" style="1" customWidth="1"/>
    <col min="16" max="16" width="20.85546875" style="1" customWidth="1"/>
    <col min="17" max="17" width="16.140625" style="1" customWidth="1"/>
    <col min="18" max="18" width="22" style="1" customWidth="1"/>
    <col min="19" max="19" width="20.85546875" style="1" customWidth="1"/>
    <col min="20" max="20" width="18" style="1" customWidth="1"/>
    <col min="21" max="21" width="13.28515625" style="1" customWidth="1"/>
    <col min="22" max="22" width="21.28515625" style="41" customWidth="1"/>
    <col min="23" max="23" width="17.42578125" style="41" customWidth="1"/>
    <col min="24" max="24" width="11.7109375" style="4" customWidth="1"/>
    <col min="25" max="47" width="9.140625" style="4"/>
    <col min="48" max="48" width="9.140625" style="4" customWidth="1"/>
    <col min="49" max="109" width="9.140625" style="4"/>
    <col min="110" max="110" width="9.140625" style="43"/>
    <col min="111" max="16384" width="9.140625" style="1"/>
  </cols>
  <sheetData>
    <row r="1" spans="1:110" ht="18.75" x14ac:dyDescent="0.3">
      <c r="S1" s="137"/>
      <c r="W1" s="42" t="s">
        <v>9</v>
      </c>
    </row>
    <row r="2" spans="1:110" x14ac:dyDescent="0.25">
      <c r="S2" s="137"/>
    </row>
    <row r="3" spans="1:110" x14ac:dyDescent="0.25">
      <c r="S3" s="137"/>
    </row>
    <row r="4" spans="1:110" ht="15" customHeight="1" x14ac:dyDescent="0.25">
      <c r="S4" s="137"/>
      <c r="W4" s="44"/>
    </row>
    <row r="6" spans="1:110" ht="15.75" customHeight="1" x14ac:dyDescent="0.25">
      <c r="A6" s="197" t="s">
        <v>111</v>
      </c>
      <c r="B6" s="198"/>
      <c r="C6" s="198"/>
      <c r="D6" s="198"/>
      <c r="E6" s="198"/>
      <c r="F6" s="198"/>
      <c r="G6" s="198"/>
      <c r="H6" s="198"/>
      <c r="I6" s="198"/>
      <c r="J6" s="198"/>
      <c r="K6" s="198"/>
      <c r="L6" s="198"/>
      <c r="M6" s="198"/>
      <c r="N6" s="198"/>
      <c r="O6" s="198"/>
      <c r="P6" s="198"/>
      <c r="Q6" s="198"/>
      <c r="R6" s="198"/>
      <c r="S6" s="198"/>
      <c r="T6" s="198"/>
      <c r="U6" s="198"/>
      <c r="V6" s="198"/>
      <c r="W6" s="198"/>
    </row>
    <row r="7" spans="1:110" ht="15.75" customHeight="1" x14ac:dyDescent="0.25">
      <c r="A7" s="214" t="s">
        <v>355</v>
      </c>
      <c r="B7" s="215"/>
      <c r="C7" s="215"/>
      <c r="D7" s="215"/>
      <c r="E7" s="215"/>
      <c r="F7" s="215"/>
      <c r="G7" s="215"/>
      <c r="H7" s="215"/>
      <c r="I7" s="215"/>
      <c r="J7" s="215"/>
      <c r="K7" s="215"/>
      <c r="L7" s="215"/>
      <c r="M7" s="215"/>
      <c r="N7" s="215"/>
      <c r="O7" s="215"/>
      <c r="P7" s="215"/>
      <c r="Q7" s="215"/>
      <c r="R7" s="215"/>
      <c r="S7" s="215"/>
      <c r="T7" s="215"/>
      <c r="U7" s="215"/>
      <c r="V7" s="215"/>
      <c r="W7" s="215"/>
    </row>
    <row r="8" spans="1:110" ht="16.5" thickBot="1" x14ac:dyDescent="0.3">
      <c r="A8" s="197"/>
      <c r="B8" s="198"/>
      <c r="C8" s="205"/>
      <c r="D8" s="205"/>
      <c r="E8" s="205"/>
      <c r="F8" s="205"/>
      <c r="G8" s="205"/>
      <c r="H8" s="205"/>
      <c r="I8" s="205"/>
      <c r="J8" s="205"/>
      <c r="K8" s="205"/>
      <c r="L8" s="205"/>
      <c r="M8" s="205"/>
      <c r="N8" s="206"/>
      <c r="O8" s="206"/>
      <c r="P8" s="206"/>
      <c r="Q8" s="206"/>
      <c r="R8" s="206"/>
      <c r="S8" s="206"/>
      <c r="T8" s="34"/>
      <c r="U8" s="34"/>
      <c r="V8" s="34"/>
      <c r="W8" s="2"/>
    </row>
    <row r="9" spans="1:110" ht="27.75" customHeight="1" x14ac:dyDescent="0.25">
      <c r="A9" s="207" t="s">
        <v>0</v>
      </c>
      <c r="B9" s="216" t="s">
        <v>10</v>
      </c>
      <c r="C9" s="210" t="s">
        <v>1</v>
      </c>
      <c r="D9" s="210" t="s">
        <v>16</v>
      </c>
      <c r="E9" s="216" t="s">
        <v>18</v>
      </c>
      <c r="F9" s="216" t="s">
        <v>17</v>
      </c>
      <c r="G9" s="216" t="s">
        <v>19</v>
      </c>
      <c r="H9" s="216" t="s">
        <v>20</v>
      </c>
      <c r="I9" s="210" t="s">
        <v>2</v>
      </c>
      <c r="J9" s="210" t="s">
        <v>21</v>
      </c>
      <c r="K9" s="210" t="s">
        <v>3</v>
      </c>
      <c r="L9" s="210" t="s">
        <v>4</v>
      </c>
      <c r="M9" s="216" t="s">
        <v>22</v>
      </c>
      <c r="N9" s="199" t="s">
        <v>11</v>
      </c>
      <c r="O9" s="199"/>
      <c r="P9" s="199"/>
      <c r="Q9" s="32"/>
      <c r="R9" s="32"/>
      <c r="S9" s="199" t="s">
        <v>5</v>
      </c>
      <c r="T9" s="202" t="s">
        <v>15</v>
      </c>
      <c r="U9" s="202" t="s">
        <v>6</v>
      </c>
      <c r="V9" s="219" t="s">
        <v>24</v>
      </c>
      <c r="W9" s="220"/>
    </row>
    <row r="10" spans="1:110" ht="24.75" customHeight="1" x14ac:dyDescent="0.25">
      <c r="A10" s="208"/>
      <c r="B10" s="217"/>
      <c r="C10" s="211"/>
      <c r="D10" s="211"/>
      <c r="E10" s="217"/>
      <c r="F10" s="217"/>
      <c r="G10" s="217"/>
      <c r="H10" s="217"/>
      <c r="I10" s="211"/>
      <c r="J10" s="211"/>
      <c r="K10" s="211"/>
      <c r="L10" s="211"/>
      <c r="M10" s="217"/>
      <c r="N10" s="170" t="s">
        <v>12</v>
      </c>
      <c r="O10" s="170"/>
      <c r="P10" s="170" t="s">
        <v>14</v>
      </c>
      <c r="Q10" s="174" t="s">
        <v>23</v>
      </c>
      <c r="R10" s="170" t="s">
        <v>7</v>
      </c>
      <c r="S10" s="200"/>
      <c r="T10" s="203"/>
      <c r="U10" s="203"/>
      <c r="V10" s="170" t="s">
        <v>8</v>
      </c>
      <c r="W10" s="172" t="s">
        <v>25</v>
      </c>
    </row>
    <row r="11" spans="1:110" ht="45" customHeight="1" thickBot="1" x14ac:dyDescent="0.3">
      <c r="A11" s="209"/>
      <c r="B11" s="218"/>
      <c r="C11" s="212"/>
      <c r="D11" s="212"/>
      <c r="E11" s="218"/>
      <c r="F11" s="218"/>
      <c r="G11" s="218"/>
      <c r="H11" s="218"/>
      <c r="I11" s="213"/>
      <c r="J11" s="213"/>
      <c r="K11" s="213"/>
      <c r="L11" s="213"/>
      <c r="M11" s="218"/>
      <c r="N11" s="30" t="s">
        <v>8</v>
      </c>
      <c r="O11" s="30" t="s">
        <v>13</v>
      </c>
      <c r="P11" s="201"/>
      <c r="Q11" s="175"/>
      <c r="R11" s="171"/>
      <c r="S11" s="201"/>
      <c r="T11" s="204"/>
      <c r="U11" s="204"/>
      <c r="V11" s="171"/>
      <c r="W11" s="173"/>
    </row>
    <row r="12" spans="1:110" ht="27.75" customHeight="1" x14ac:dyDescent="0.25">
      <c r="A12" s="207" t="s">
        <v>359</v>
      </c>
      <c r="B12" s="216" t="s">
        <v>360</v>
      </c>
      <c r="C12" s="210" t="s">
        <v>361</v>
      </c>
      <c r="D12" s="210" t="s">
        <v>362</v>
      </c>
      <c r="E12" s="216" t="s">
        <v>363</v>
      </c>
      <c r="F12" s="216" t="s">
        <v>364</v>
      </c>
      <c r="G12" s="216" t="s">
        <v>365</v>
      </c>
      <c r="H12" s="216" t="s">
        <v>366</v>
      </c>
      <c r="I12" s="210" t="s">
        <v>367</v>
      </c>
      <c r="J12" s="210" t="s">
        <v>368</v>
      </c>
      <c r="K12" s="210" t="s">
        <v>369</v>
      </c>
      <c r="L12" s="210" t="s">
        <v>370</v>
      </c>
      <c r="M12" s="216" t="s">
        <v>371</v>
      </c>
      <c r="N12" s="199" t="s">
        <v>372</v>
      </c>
      <c r="O12" s="199"/>
      <c r="P12" s="199"/>
      <c r="Q12" s="168"/>
      <c r="R12" s="168"/>
      <c r="S12" s="199" t="s">
        <v>373</v>
      </c>
      <c r="T12" s="202" t="s">
        <v>374</v>
      </c>
      <c r="U12" s="202" t="s">
        <v>375</v>
      </c>
      <c r="V12" s="219" t="s">
        <v>376</v>
      </c>
      <c r="W12" s="220"/>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row>
    <row r="13" spans="1:110" ht="24.75" customHeight="1" x14ac:dyDescent="0.25">
      <c r="A13" s="208"/>
      <c r="B13" s="217"/>
      <c r="C13" s="211"/>
      <c r="D13" s="211"/>
      <c r="E13" s="217"/>
      <c r="F13" s="217"/>
      <c r="G13" s="217"/>
      <c r="H13" s="217"/>
      <c r="I13" s="211"/>
      <c r="J13" s="211"/>
      <c r="K13" s="211"/>
      <c r="L13" s="211"/>
      <c r="M13" s="217"/>
      <c r="N13" s="170" t="s">
        <v>377</v>
      </c>
      <c r="O13" s="170"/>
      <c r="P13" s="170" t="s">
        <v>378</v>
      </c>
      <c r="Q13" s="174" t="s">
        <v>379</v>
      </c>
      <c r="R13" s="170" t="s">
        <v>380</v>
      </c>
      <c r="S13" s="200"/>
      <c r="T13" s="203"/>
      <c r="U13" s="203"/>
      <c r="V13" s="170" t="s">
        <v>381</v>
      </c>
      <c r="W13" s="172" t="s">
        <v>382</v>
      </c>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row>
    <row r="14" spans="1:110" ht="45" customHeight="1" thickBot="1" x14ac:dyDescent="0.3">
      <c r="A14" s="209"/>
      <c r="B14" s="218"/>
      <c r="C14" s="212"/>
      <c r="D14" s="212"/>
      <c r="E14" s="218"/>
      <c r="F14" s="218"/>
      <c r="G14" s="218"/>
      <c r="H14" s="218"/>
      <c r="I14" s="213"/>
      <c r="J14" s="213"/>
      <c r="K14" s="213"/>
      <c r="L14" s="213"/>
      <c r="M14" s="218"/>
      <c r="N14" s="169" t="s">
        <v>383</v>
      </c>
      <c r="O14" s="169" t="s">
        <v>384</v>
      </c>
      <c r="P14" s="201"/>
      <c r="Q14" s="175"/>
      <c r="R14" s="171"/>
      <c r="S14" s="201"/>
      <c r="T14" s="204"/>
      <c r="U14" s="204"/>
      <c r="V14" s="171"/>
      <c r="W14" s="17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row>
    <row r="15" spans="1:110" ht="15.75" customHeight="1" x14ac:dyDescent="0.25">
      <c r="A15" s="179" t="s">
        <v>26</v>
      </c>
      <c r="B15" s="180"/>
      <c r="C15" s="180"/>
      <c r="D15" s="180"/>
      <c r="E15" s="180"/>
      <c r="F15" s="180"/>
      <c r="G15" s="180"/>
      <c r="H15" s="180"/>
      <c r="I15" s="180"/>
      <c r="J15" s="180"/>
      <c r="K15" s="180"/>
      <c r="L15" s="180"/>
      <c r="M15" s="180"/>
      <c r="N15" s="180"/>
      <c r="O15" s="180"/>
      <c r="P15" s="180"/>
      <c r="Q15" s="180"/>
      <c r="R15" s="180"/>
      <c r="S15" s="180"/>
      <c r="T15" s="180"/>
      <c r="U15" s="180"/>
      <c r="V15" s="180"/>
      <c r="W15" s="181"/>
    </row>
    <row r="16" spans="1:110" s="40" customFormat="1" ht="117" customHeight="1" x14ac:dyDescent="0.25">
      <c r="A16" s="9">
        <v>1</v>
      </c>
      <c r="B16" s="45" t="s">
        <v>152</v>
      </c>
      <c r="C16" s="11" t="s">
        <v>211</v>
      </c>
      <c r="D16" s="12" t="s">
        <v>212</v>
      </c>
      <c r="E16" s="46" t="s">
        <v>213</v>
      </c>
      <c r="F16" s="14">
        <v>42370</v>
      </c>
      <c r="G16" s="14">
        <v>43465</v>
      </c>
      <c r="H16" s="12" t="s">
        <v>115</v>
      </c>
      <c r="I16" s="144" t="s">
        <v>214</v>
      </c>
      <c r="J16" s="144" t="s">
        <v>215</v>
      </c>
      <c r="K16" s="15" t="s">
        <v>275</v>
      </c>
      <c r="L16" s="12" t="s">
        <v>186</v>
      </c>
      <c r="M16" s="12">
        <v>121</v>
      </c>
      <c r="N16" s="8">
        <v>3324113.57</v>
      </c>
      <c r="O16" s="8">
        <v>600691.41</v>
      </c>
      <c r="P16" s="8">
        <v>0</v>
      </c>
      <c r="Q16" s="8">
        <v>0</v>
      </c>
      <c r="R16" s="8">
        <v>12063855.130000001</v>
      </c>
      <c r="S16" s="16">
        <f>N16+O16+P16+Q16+R16</f>
        <v>15988660.110000001</v>
      </c>
      <c r="T16" s="17" t="s">
        <v>117</v>
      </c>
      <c r="U16" s="12">
        <v>2</v>
      </c>
      <c r="V16" s="8">
        <v>2733223.09</v>
      </c>
      <c r="W16" s="158">
        <v>493913.22</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139" customFormat="1" ht="140.25" x14ac:dyDescent="0.25">
      <c r="A17" s="63">
        <v>2</v>
      </c>
      <c r="B17" s="159" t="s">
        <v>260</v>
      </c>
      <c r="C17" s="65" t="s">
        <v>273</v>
      </c>
      <c r="D17" s="66" t="s">
        <v>256</v>
      </c>
      <c r="E17" s="166" t="s">
        <v>274</v>
      </c>
      <c r="F17" s="68">
        <v>42339</v>
      </c>
      <c r="G17" s="68">
        <v>43100</v>
      </c>
      <c r="H17" s="66" t="s">
        <v>115</v>
      </c>
      <c r="I17" s="69" t="s">
        <v>214</v>
      </c>
      <c r="J17" s="69" t="s">
        <v>215</v>
      </c>
      <c r="K17" s="160" t="s">
        <v>275</v>
      </c>
      <c r="L17" s="66" t="s">
        <v>116</v>
      </c>
      <c r="M17" s="66">
        <v>121</v>
      </c>
      <c r="N17" s="162">
        <v>56019436.090000004</v>
      </c>
      <c r="O17" s="162">
        <v>0</v>
      </c>
      <c r="P17" s="162">
        <v>10123117.9</v>
      </c>
      <c r="Q17" s="162">
        <v>0</v>
      </c>
      <c r="R17" s="162">
        <v>784</v>
      </c>
      <c r="S17" s="71">
        <f t="shared" ref="S17:S18" si="0">N17+O17+P17+Q17+R17</f>
        <v>66143337.990000002</v>
      </c>
      <c r="T17" s="72" t="s">
        <v>322</v>
      </c>
      <c r="U17" s="66">
        <v>2</v>
      </c>
      <c r="V17" s="70">
        <v>56019436.090000004</v>
      </c>
      <c r="W17" s="163">
        <v>0</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138"/>
    </row>
    <row r="18" spans="1:110" s="3" customFormat="1" ht="320.25" customHeight="1" thickBot="1" x14ac:dyDescent="0.3">
      <c r="A18" s="9">
        <v>3</v>
      </c>
      <c r="B18" s="10" t="s">
        <v>152</v>
      </c>
      <c r="C18" s="65" t="s">
        <v>297</v>
      </c>
      <c r="D18" s="66" t="s">
        <v>256</v>
      </c>
      <c r="E18" s="67" t="s">
        <v>298</v>
      </c>
      <c r="F18" s="68">
        <v>42339</v>
      </c>
      <c r="G18" s="68">
        <v>43465</v>
      </c>
      <c r="H18" s="66" t="s">
        <v>115</v>
      </c>
      <c r="I18" s="69" t="s">
        <v>214</v>
      </c>
      <c r="J18" s="69" t="s">
        <v>215</v>
      </c>
      <c r="K18" s="160" t="s">
        <v>275</v>
      </c>
      <c r="L18" s="66" t="s">
        <v>116</v>
      </c>
      <c r="M18" s="66">
        <v>122</v>
      </c>
      <c r="N18" s="70">
        <v>15028878.77</v>
      </c>
      <c r="O18" s="70">
        <v>0</v>
      </c>
      <c r="P18" s="70">
        <v>2715827.21</v>
      </c>
      <c r="Q18" s="162">
        <v>0</v>
      </c>
      <c r="R18" s="70">
        <v>3346792.38</v>
      </c>
      <c r="S18" s="71">
        <f t="shared" si="0"/>
        <v>21091498.359999999</v>
      </c>
      <c r="T18" s="17" t="s">
        <v>117</v>
      </c>
      <c r="U18" s="12">
        <v>3</v>
      </c>
      <c r="V18" s="70">
        <f>2901352.78+2113195.52+925814.92+1457419.85</f>
        <v>7397783.0700000003</v>
      </c>
      <c r="W18" s="163">
        <v>0</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3" customFormat="1" ht="16.5" thickBot="1" x14ac:dyDescent="0.3">
      <c r="A19" s="176" t="s">
        <v>29</v>
      </c>
      <c r="B19" s="177"/>
      <c r="C19" s="177"/>
      <c r="D19" s="177"/>
      <c r="E19" s="177"/>
      <c r="F19" s="177"/>
      <c r="G19" s="177"/>
      <c r="H19" s="177"/>
      <c r="I19" s="177"/>
      <c r="J19" s="177"/>
      <c r="K19" s="177"/>
      <c r="L19" s="182"/>
      <c r="M19" s="183"/>
      <c r="N19" s="123">
        <f>N16+N17+N18</f>
        <v>74372428.430000007</v>
      </c>
      <c r="O19" s="123">
        <f t="shared" ref="O19:S19" si="1">O16+O17+O18</f>
        <v>600691.41</v>
      </c>
      <c r="P19" s="123">
        <f t="shared" si="1"/>
        <v>12838945.109999999</v>
      </c>
      <c r="Q19" s="123">
        <f t="shared" si="1"/>
        <v>0</v>
      </c>
      <c r="R19" s="123">
        <f t="shared" si="1"/>
        <v>15411431.510000002</v>
      </c>
      <c r="S19" s="123">
        <f t="shared" si="1"/>
        <v>103223496.46000001</v>
      </c>
      <c r="T19" s="123"/>
      <c r="U19" s="164">
        <f t="shared" ref="U19:W19" si="2">U16+U17+U18</f>
        <v>7</v>
      </c>
      <c r="V19" s="165">
        <f t="shared" si="2"/>
        <v>66150442.250000007</v>
      </c>
      <c r="W19" s="51">
        <f t="shared" si="2"/>
        <v>493913.22</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52"/>
    </row>
    <row r="20" spans="1:110" ht="14.25" customHeight="1" x14ac:dyDescent="0.25">
      <c r="A20" s="179" t="s">
        <v>27</v>
      </c>
      <c r="B20" s="180"/>
      <c r="C20" s="180"/>
      <c r="D20" s="180"/>
      <c r="E20" s="180"/>
      <c r="F20" s="180"/>
      <c r="G20" s="180"/>
      <c r="H20" s="180"/>
      <c r="I20" s="180"/>
      <c r="J20" s="180"/>
      <c r="K20" s="180"/>
      <c r="L20" s="180"/>
      <c r="M20" s="180"/>
      <c r="N20" s="180"/>
      <c r="O20" s="180"/>
      <c r="P20" s="180"/>
      <c r="Q20" s="180"/>
      <c r="R20" s="180"/>
      <c r="S20" s="180"/>
      <c r="T20" s="180"/>
      <c r="U20" s="180"/>
      <c r="V20" s="180"/>
      <c r="W20" s="181"/>
    </row>
    <row r="21" spans="1:110" s="3" customFormat="1" ht="183" customHeight="1" x14ac:dyDescent="0.25">
      <c r="A21" s="9">
        <v>1</v>
      </c>
      <c r="B21" s="45" t="s">
        <v>152</v>
      </c>
      <c r="C21" s="11" t="s">
        <v>223</v>
      </c>
      <c r="D21" s="12" t="s">
        <v>224</v>
      </c>
      <c r="E21" s="46" t="s">
        <v>225</v>
      </c>
      <c r="F21" s="14">
        <v>42370</v>
      </c>
      <c r="G21" s="14">
        <v>43465</v>
      </c>
      <c r="H21" s="12" t="s">
        <v>115</v>
      </c>
      <c r="I21" s="35" t="s">
        <v>226</v>
      </c>
      <c r="J21" s="35" t="s">
        <v>227</v>
      </c>
      <c r="K21" s="35" t="s">
        <v>228</v>
      </c>
      <c r="L21" s="12" t="s">
        <v>186</v>
      </c>
      <c r="M21" s="12">
        <v>121</v>
      </c>
      <c r="N21" s="8">
        <v>830942.88</v>
      </c>
      <c r="O21" s="8">
        <v>150157.4</v>
      </c>
      <c r="P21" s="8">
        <v>0</v>
      </c>
      <c r="Q21" s="8">
        <v>0</v>
      </c>
      <c r="R21" s="8">
        <v>0</v>
      </c>
      <c r="S21" s="16">
        <f>N21+O21+Q21+R21</f>
        <v>981100.28</v>
      </c>
      <c r="T21" s="17" t="str">
        <f>T16</f>
        <v>în implementare</v>
      </c>
      <c r="U21" s="12">
        <v>3</v>
      </c>
      <c r="V21" s="8">
        <v>702421.33</v>
      </c>
      <c r="W21" s="47">
        <v>126932.61</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ht="16.5" thickBot="1" x14ac:dyDescent="0.3">
      <c r="A22" s="54"/>
      <c r="B22" s="55"/>
      <c r="C22" s="56"/>
      <c r="D22" s="56"/>
      <c r="E22" s="55"/>
      <c r="F22" s="55"/>
      <c r="G22" s="55"/>
      <c r="H22" s="55"/>
      <c r="I22" s="55"/>
      <c r="J22" s="55"/>
      <c r="K22" s="55"/>
      <c r="L22" s="55"/>
      <c r="M22" s="55"/>
      <c r="N22" s="57"/>
      <c r="O22" s="57"/>
      <c r="P22" s="58"/>
      <c r="Q22" s="57"/>
      <c r="R22" s="57"/>
      <c r="S22" s="58"/>
      <c r="T22" s="58"/>
      <c r="U22" s="58"/>
      <c r="V22" s="58"/>
      <c r="W22" s="59"/>
    </row>
    <row r="23" spans="1:110" s="53" customFormat="1" ht="17.25" customHeight="1" thickBot="1" x14ac:dyDescent="0.3">
      <c r="A23" s="176" t="s">
        <v>30</v>
      </c>
      <c r="B23" s="177"/>
      <c r="C23" s="177"/>
      <c r="D23" s="177"/>
      <c r="E23" s="177"/>
      <c r="F23" s="177"/>
      <c r="G23" s="177"/>
      <c r="H23" s="177"/>
      <c r="I23" s="177"/>
      <c r="J23" s="177"/>
      <c r="K23" s="177"/>
      <c r="L23" s="177"/>
      <c r="M23" s="178"/>
      <c r="N23" s="5">
        <f>N21</f>
        <v>830942.88</v>
      </c>
      <c r="O23" s="5">
        <f t="shared" ref="O23:S23" si="3">O21</f>
        <v>150157.4</v>
      </c>
      <c r="P23" s="60">
        <f t="shared" si="3"/>
        <v>0</v>
      </c>
      <c r="Q23" s="5">
        <f t="shared" si="3"/>
        <v>0</v>
      </c>
      <c r="R23" s="5">
        <f t="shared" si="3"/>
        <v>0</v>
      </c>
      <c r="S23" s="5">
        <f t="shared" si="3"/>
        <v>981100.28</v>
      </c>
      <c r="T23" s="60"/>
      <c r="U23" s="49">
        <f>U21</f>
        <v>3</v>
      </c>
      <c r="V23" s="5">
        <f>V21</f>
        <v>702421.33</v>
      </c>
      <c r="W23" s="6">
        <f>W21</f>
        <v>126932.61</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52"/>
    </row>
    <row r="24" spans="1:110" ht="15.75" customHeight="1" x14ac:dyDescent="0.25">
      <c r="A24" s="179" t="s">
        <v>34</v>
      </c>
      <c r="B24" s="180"/>
      <c r="C24" s="180"/>
      <c r="D24" s="180"/>
      <c r="E24" s="180"/>
      <c r="F24" s="180"/>
      <c r="G24" s="180"/>
      <c r="H24" s="180"/>
      <c r="I24" s="180"/>
      <c r="J24" s="180"/>
      <c r="K24" s="180"/>
      <c r="L24" s="180"/>
      <c r="M24" s="180"/>
      <c r="N24" s="180"/>
      <c r="O24" s="180"/>
      <c r="P24" s="180"/>
      <c r="Q24" s="180"/>
      <c r="R24" s="180"/>
      <c r="S24" s="180"/>
      <c r="T24" s="180"/>
      <c r="U24" s="180"/>
      <c r="V24" s="180"/>
      <c r="W24" s="181"/>
    </row>
    <row r="25" spans="1:110" s="137" customFormat="1" ht="293.25" x14ac:dyDescent="0.25">
      <c r="A25" s="63">
        <v>1</v>
      </c>
      <c r="B25" s="45" t="s">
        <v>152</v>
      </c>
      <c r="C25" s="11" t="s">
        <v>206</v>
      </c>
      <c r="D25" s="12" t="s">
        <v>207</v>
      </c>
      <c r="E25" s="46" t="s">
        <v>208</v>
      </c>
      <c r="F25" s="14">
        <v>42370</v>
      </c>
      <c r="G25" s="14">
        <v>43465</v>
      </c>
      <c r="H25" s="12" t="s">
        <v>115</v>
      </c>
      <c r="I25" s="144" t="s">
        <v>209</v>
      </c>
      <c r="J25" s="144" t="s">
        <v>210</v>
      </c>
      <c r="K25" s="144" t="s">
        <v>238</v>
      </c>
      <c r="L25" s="12" t="s">
        <v>186</v>
      </c>
      <c r="M25" s="12">
        <v>121</v>
      </c>
      <c r="N25" s="8">
        <v>2413794.94</v>
      </c>
      <c r="O25" s="8">
        <v>436190.22</v>
      </c>
      <c r="P25" s="8">
        <v>0</v>
      </c>
      <c r="Q25" s="8">
        <v>0</v>
      </c>
      <c r="R25" s="8">
        <v>11718464.699999999</v>
      </c>
      <c r="S25" s="16">
        <f>N25+O25+P25+Q25+R25</f>
        <v>14568449.859999999</v>
      </c>
      <c r="T25" s="17" t="s">
        <v>117</v>
      </c>
      <c r="U25" s="146">
        <v>2</v>
      </c>
      <c r="V25" s="8">
        <f>1492316.51-20843.65+681960.86</f>
        <v>2153433.7200000002</v>
      </c>
      <c r="W25" s="8">
        <f>245062.16+20843.65+123235.3</f>
        <v>389141.11</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74"/>
    </row>
    <row r="26" spans="1:110" s="40" customFormat="1" ht="114.75" x14ac:dyDescent="0.25">
      <c r="A26" s="9">
        <v>2</v>
      </c>
      <c r="B26" s="45" t="s">
        <v>229</v>
      </c>
      <c r="C26" s="11" t="s">
        <v>235</v>
      </c>
      <c r="D26" s="12" t="s">
        <v>176</v>
      </c>
      <c r="E26" s="46" t="s">
        <v>236</v>
      </c>
      <c r="F26" s="14">
        <v>42051</v>
      </c>
      <c r="G26" s="14">
        <v>44012</v>
      </c>
      <c r="H26" s="12" t="s">
        <v>115</v>
      </c>
      <c r="I26" s="144" t="s">
        <v>209</v>
      </c>
      <c r="J26" s="144" t="s">
        <v>237</v>
      </c>
      <c r="K26" s="144" t="s">
        <v>238</v>
      </c>
      <c r="L26" s="12" t="s">
        <v>116</v>
      </c>
      <c r="M26" s="12">
        <v>121</v>
      </c>
      <c r="N26" s="8">
        <v>9188140.0800000001</v>
      </c>
      <c r="O26" s="8">
        <v>0</v>
      </c>
      <c r="P26" s="8">
        <v>1660363.47</v>
      </c>
      <c r="Q26" s="8">
        <v>0</v>
      </c>
      <c r="R26" s="8">
        <v>106939.64</v>
      </c>
      <c r="S26" s="16">
        <f>N26+O26+P26+Q26+R26</f>
        <v>10955443.190000001</v>
      </c>
      <c r="T26" s="17" t="str">
        <f t="shared" ref="T26" si="4">T25</f>
        <v>în implementare</v>
      </c>
      <c r="U26" s="12">
        <v>0</v>
      </c>
      <c r="V26" s="156">
        <v>2453625.2000000002</v>
      </c>
      <c r="W26" s="157">
        <v>0</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40" customFormat="1" ht="185.25" customHeight="1" thickBot="1" x14ac:dyDescent="0.3">
      <c r="A27" s="18">
        <v>3</v>
      </c>
      <c r="B27" s="108" t="s">
        <v>152</v>
      </c>
      <c r="C27" s="19" t="s">
        <v>240</v>
      </c>
      <c r="D27" s="20" t="s">
        <v>176</v>
      </c>
      <c r="E27" s="61" t="s">
        <v>241</v>
      </c>
      <c r="F27" s="22">
        <v>42370</v>
      </c>
      <c r="G27" s="22">
        <v>44104</v>
      </c>
      <c r="H27" s="20" t="s">
        <v>115</v>
      </c>
      <c r="I27" s="23" t="s">
        <v>209</v>
      </c>
      <c r="J27" s="23" t="s">
        <v>237</v>
      </c>
      <c r="K27" s="23" t="s">
        <v>238</v>
      </c>
      <c r="L27" s="20" t="s">
        <v>116</v>
      </c>
      <c r="M27" s="20">
        <v>121</v>
      </c>
      <c r="N27" s="7">
        <v>1616795.15</v>
      </c>
      <c r="O27" s="7">
        <v>0</v>
      </c>
      <c r="P27" s="7">
        <v>292166.59999999998</v>
      </c>
      <c r="Q27" s="7">
        <v>0</v>
      </c>
      <c r="R27" s="7">
        <v>974.5</v>
      </c>
      <c r="S27" s="25">
        <f>N27+O27+P27+Q27+R27</f>
        <v>1909936.25</v>
      </c>
      <c r="T27" s="26" t="str">
        <f>T26</f>
        <v>în implementare</v>
      </c>
      <c r="U27" s="20">
        <v>0</v>
      </c>
      <c r="V27" s="38">
        <v>386126.15</v>
      </c>
      <c r="W27" s="62">
        <v>0</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3" customFormat="1" ht="17.25" customHeight="1" thickBot="1" x14ac:dyDescent="0.3">
      <c r="A28" s="176" t="s">
        <v>73</v>
      </c>
      <c r="B28" s="177"/>
      <c r="C28" s="177"/>
      <c r="D28" s="177"/>
      <c r="E28" s="177"/>
      <c r="F28" s="177"/>
      <c r="G28" s="177"/>
      <c r="H28" s="177"/>
      <c r="I28" s="177"/>
      <c r="J28" s="177"/>
      <c r="K28" s="177"/>
      <c r="L28" s="177"/>
      <c r="M28" s="178"/>
      <c r="N28" s="5">
        <f>N25+N26+N27</f>
        <v>13218730.17</v>
      </c>
      <c r="O28" s="5">
        <f t="shared" ref="O28:S28" si="5">O25+O26+O27</f>
        <v>436190.22</v>
      </c>
      <c r="P28" s="5">
        <f t="shared" si="5"/>
        <v>1952530.0699999998</v>
      </c>
      <c r="Q28" s="5">
        <f t="shared" si="5"/>
        <v>0</v>
      </c>
      <c r="R28" s="5">
        <f t="shared" si="5"/>
        <v>11826378.84</v>
      </c>
      <c r="S28" s="5">
        <f t="shared" si="5"/>
        <v>27433829.300000001</v>
      </c>
      <c r="T28" s="5"/>
      <c r="U28" s="5">
        <f>U25+U26+U27</f>
        <v>2</v>
      </c>
      <c r="V28" s="6">
        <f>V25+V26+V27</f>
        <v>4993185.07</v>
      </c>
      <c r="W28" s="51">
        <f>W25+W26+W27</f>
        <v>389141.11</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52"/>
    </row>
    <row r="29" spans="1:110" ht="15.75" customHeight="1" x14ac:dyDescent="0.25">
      <c r="A29" s="179" t="s">
        <v>35</v>
      </c>
      <c r="B29" s="180"/>
      <c r="C29" s="180"/>
      <c r="D29" s="180"/>
      <c r="E29" s="180"/>
      <c r="F29" s="180"/>
      <c r="G29" s="180"/>
      <c r="H29" s="180"/>
      <c r="I29" s="180"/>
      <c r="J29" s="180"/>
      <c r="K29" s="180"/>
      <c r="L29" s="180"/>
      <c r="M29" s="180"/>
      <c r="N29" s="180"/>
      <c r="O29" s="180"/>
      <c r="P29" s="180"/>
      <c r="Q29" s="180"/>
      <c r="R29" s="180"/>
      <c r="S29" s="180"/>
      <c r="T29" s="180"/>
      <c r="U29" s="180"/>
      <c r="V29" s="180"/>
      <c r="W29" s="181"/>
    </row>
    <row r="30" spans="1:110" s="75" customFormat="1" ht="42.75" customHeight="1" thickBot="1" x14ac:dyDescent="0.3">
      <c r="A30" s="63">
        <v>1</v>
      </c>
      <c r="B30" s="64"/>
      <c r="C30" s="65"/>
      <c r="D30" s="66"/>
      <c r="E30" s="67"/>
      <c r="F30" s="68"/>
      <c r="G30" s="68"/>
      <c r="H30" s="66"/>
      <c r="I30" s="69"/>
      <c r="J30" s="69"/>
      <c r="K30" s="69"/>
      <c r="L30" s="66"/>
      <c r="M30" s="66"/>
      <c r="N30" s="70"/>
      <c r="O30" s="70"/>
      <c r="P30" s="70"/>
      <c r="Q30" s="64"/>
      <c r="R30" s="70"/>
      <c r="S30" s="71"/>
      <c r="T30" s="72"/>
      <c r="U30" s="66"/>
      <c r="V30" s="70"/>
      <c r="W30" s="73"/>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74"/>
    </row>
    <row r="31" spans="1:110" s="53" customFormat="1" ht="17.25" customHeight="1" thickBot="1" x14ac:dyDescent="0.3">
      <c r="A31" s="176" t="s">
        <v>74</v>
      </c>
      <c r="B31" s="177"/>
      <c r="C31" s="177"/>
      <c r="D31" s="177"/>
      <c r="E31" s="177"/>
      <c r="F31" s="177"/>
      <c r="G31" s="177"/>
      <c r="H31" s="177"/>
      <c r="I31" s="177"/>
      <c r="J31" s="177"/>
      <c r="K31" s="177"/>
      <c r="L31" s="177"/>
      <c r="M31" s="178"/>
      <c r="N31" s="5">
        <v>0</v>
      </c>
      <c r="O31" s="5">
        <v>0</v>
      </c>
      <c r="P31" s="60">
        <v>0</v>
      </c>
      <c r="Q31" s="5">
        <v>0</v>
      </c>
      <c r="R31" s="5">
        <v>0</v>
      </c>
      <c r="S31" s="60">
        <f>N31+O31+P31+Q31+R31</f>
        <v>0</v>
      </c>
      <c r="T31" s="60"/>
      <c r="U31" s="60">
        <v>0</v>
      </c>
      <c r="V31" s="60">
        <v>0</v>
      </c>
      <c r="W31" s="76">
        <v>0</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52"/>
    </row>
    <row r="32" spans="1:110" s="53" customFormat="1" ht="15.75" customHeight="1" thickBot="1" x14ac:dyDescent="0.3">
      <c r="A32" s="184" t="s">
        <v>36</v>
      </c>
      <c r="B32" s="185"/>
      <c r="C32" s="185"/>
      <c r="D32" s="185"/>
      <c r="E32" s="185"/>
      <c r="F32" s="185"/>
      <c r="G32" s="185"/>
      <c r="H32" s="185"/>
      <c r="I32" s="185"/>
      <c r="J32" s="185"/>
      <c r="K32" s="185"/>
      <c r="L32" s="185"/>
      <c r="M32" s="185"/>
      <c r="N32" s="185"/>
      <c r="O32" s="185"/>
      <c r="P32" s="185"/>
      <c r="Q32" s="185"/>
      <c r="R32" s="185"/>
      <c r="S32" s="185"/>
      <c r="T32" s="185"/>
      <c r="U32" s="185"/>
      <c r="V32" s="185"/>
      <c r="W32" s="186"/>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52"/>
    </row>
    <row r="33" spans="1:110" s="3" customFormat="1" ht="115.5" thickBot="1" x14ac:dyDescent="0.3">
      <c r="A33" s="9">
        <v>1</v>
      </c>
      <c r="B33" s="45" t="s">
        <v>152</v>
      </c>
      <c r="C33" s="11" t="s">
        <v>198</v>
      </c>
      <c r="D33" s="12" t="s">
        <v>199</v>
      </c>
      <c r="E33" s="46" t="s">
        <v>200</v>
      </c>
      <c r="F33" s="14">
        <v>42309</v>
      </c>
      <c r="G33" s="14">
        <v>43465</v>
      </c>
      <c r="H33" s="12" t="s">
        <v>115</v>
      </c>
      <c r="I33" s="144" t="s">
        <v>201</v>
      </c>
      <c r="J33" s="144" t="s">
        <v>202</v>
      </c>
      <c r="K33" s="144"/>
      <c r="L33" s="12" t="s">
        <v>186</v>
      </c>
      <c r="M33" s="12">
        <v>121</v>
      </c>
      <c r="N33" s="8">
        <v>4179608.68</v>
      </c>
      <c r="O33" s="8">
        <v>755285.56</v>
      </c>
      <c r="P33" s="8">
        <v>0</v>
      </c>
      <c r="Q33" s="8">
        <v>0</v>
      </c>
      <c r="R33" s="8">
        <v>11522376.83</v>
      </c>
      <c r="S33" s="16">
        <f>N33+O33+P33+Q33+R33</f>
        <v>16457271.07</v>
      </c>
      <c r="T33" s="17" t="s">
        <v>117</v>
      </c>
      <c r="U33" s="12">
        <v>3</v>
      </c>
      <c r="V33" s="246">
        <f>2862698.11+198078.59+183437.38+129653.4</f>
        <v>3373867.4799999995</v>
      </c>
      <c r="W33" s="246">
        <f>517310.28+35794.24+33148.45+23429.3</f>
        <v>609682.27</v>
      </c>
      <c r="X33" s="4"/>
      <c r="Y33" s="4"/>
      <c r="Z33" s="4"/>
      <c r="AA33" s="77"/>
      <c r="AB33" s="77"/>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ht="16.5" thickBot="1" x14ac:dyDescent="0.3">
      <c r="A34" s="54"/>
      <c r="B34" s="55"/>
      <c r="C34" s="56"/>
      <c r="D34" s="56"/>
      <c r="E34" s="55"/>
      <c r="F34" s="55"/>
      <c r="G34" s="55"/>
      <c r="H34" s="55"/>
      <c r="I34" s="55"/>
      <c r="J34" s="55"/>
      <c r="K34" s="55"/>
      <c r="L34" s="55"/>
      <c r="M34" s="55"/>
      <c r="N34" s="57"/>
      <c r="O34" s="57"/>
      <c r="P34" s="58"/>
      <c r="Q34" s="57"/>
      <c r="R34" s="57"/>
      <c r="S34" s="58"/>
      <c r="T34" s="58"/>
      <c r="U34" s="58"/>
      <c r="V34" s="58"/>
      <c r="W34" s="59"/>
    </row>
    <row r="35" spans="1:110" s="53" customFormat="1" ht="17.25" customHeight="1" thickBot="1" x14ac:dyDescent="0.3">
      <c r="A35" s="176" t="s">
        <v>75</v>
      </c>
      <c r="B35" s="177"/>
      <c r="C35" s="177"/>
      <c r="D35" s="177"/>
      <c r="E35" s="177"/>
      <c r="F35" s="177"/>
      <c r="G35" s="177"/>
      <c r="H35" s="177"/>
      <c r="I35" s="177"/>
      <c r="J35" s="177"/>
      <c r="K35" s="177"/>
      <c r="L35" s="177"/>
      <c r="M35" s="178"/>
      <c r="N35" s="5">
        <f>N33</f>
        <v>4179608.68</v>
      </c>
      <c r="O35" s="5">
        <f t="shared" ref="O35:S35" si="6">O33</f>
        <v>755285.56</v>
      </c>
      <c r="P35" s="5">
        <f t="shared" si="6"/>
        <v>0</v>
      </c>
      <c r="Q35" s="5">
        <f t="shared" si="6"/>
        <v>0</v>
      </c>
      <c r="R35" s="5">
        <f t="shared" si="6"/>
        <v>11522376.83</v>
      </c>
      <c r="S35" s="5">
        <f t="shared" si="6"/>
        <v>16457271.07</v>
      </c>
      <c r="T35" s="5"/>
      <c r="U35" s="5">
        <f>U33</f>
        <v>3</v>
      </c>
      <c r="V35" s="5">
        <f>V33</f>
        <v>3373867.4799999995</v>
      </c>
      <c r="W35" s="6">
        <f>W33</f>
        <v>609682.27</v>
      </c>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52"/>
    </row>
    <row r="36" spans="1:110" ht="15.75" customHeight="1" x14ac:dyDescent="0.25">
      <c r="A36" s="179" t="s">
        <v>37</v>
      </c>
      <c r="B36" s="180"/>
      <c r="C36" s="180"/>
      <c r="D36" s="180"/>
      <c r="E36" s="180"/>
      <c r="F36" s="180"/>
      <c r="G36" s="180"/>
      <c r="H36" s="180"/>
      <c r="I36" s="180"/>
      <c r="J36" s="180"/>
      <c r="K36" s="180"/>
      <c r="L36" s="180"/>
      <c r="M36" s="180"/>
      <c r="N36" s="180"/>
      <c r="O36" s="180"/>
      <c r="P36" s="180"/>
      <c r="Q36" s="180"/>
      <c r="R36" s="180"/>
      <c r="S36" s="180"/>
      <c r="T36" s="180"/>
      <c r="U36" s="180"/>
      <c r="V36" s="180"/>
      <c r="W36" s="181"/>
    </row>
    <row r="37" spans="1:110" s="82" customFormat="1" ht="15.75" x14ac:dyDescent="0.25">
      <c r="A37" s="9">
        <v>1</v>
      </c>
      <c r="B37" s="78"/>
      <c r="C37" s="65"/>
      <c r="D37" s="66"/>
      <c r="E37" s="46"/>
      <c r="F37" s="79"/>
      <c r="G37" s="79"/>
      <c r="H37" s="80"/>
      <c r="I37" s="35"/>
      <c r="J37" s="35"/>
      <c r="K37" s="35"/>
      <c r="L37" s="12"/>
      <c r="M37" s="12"/>
      <c r="N37" s="8"/>
      <c r="O37" s="8"/>
      <c r="P37" s="8"/>
      <c r="Q37" s="8"/>
      <c r="R37" s="8"/>
      <c r="S37" s="16"/>
      <c r="T37" s="17"/>
      <c r="U37" s="12"/>
      <c r="V37" s="8"/>
      <c r="W37" s="81"/>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3"/>
    </row>
    <row r="38" spans="1:110" ht="16.5" thickBot="1" x14ac:dyDescent="0.3">
      <c r="A38" s="54"/>
      <c r="B38" s="55"/>
      <c r="C38" s="56"/>
      <c r="D38" s="56"/>
      <c r="E38" s="55"/>
      <c r="F38" s="55"/>
      <c r="G38" s="55"/>
      <c r="H38" s="55"/>
      <c r="I38" s="55"/>
      <c r="J38" s="55"/>
      <c r="K38" s="55"/>
      <c r="L38" s="55"/>
      <c r="M38" s="55"/>
      <c r="N38" s="57"/>
      <c r="O38" s="57"/>
      <c r="P38" s="58"/>
      <c r="Q38" s="57"/>
      <c r="R38" s="57"/>
      <c r="S38" s="58"/>
      <c r="T38" s="58"/>
      <c r="U38" s="58"/>
      <c r="V38" s="58"/>
      <c r="W38" s="59"/>
    </row>
    <row r="39" spans="1:110" s="53" customFormat="1" ht="17.25" customHeight="1" thickBot="1" x14ac:dyDescent="0.3">
      <c r="A39" s="176" t="s">
        <v>76</v>
      </c>
      <c r="B39" s="177"/>
      <c r="C39" s="177"/>
      <c r="D39" s="177"/>
      <c r="E39" s="177"/>
      <c r="F39" s="177"/>
      <c r="G39" s="177"/>
      <c r="H39" s="177"/>
      <c r="I39" s="177"/>
      <c r="J39" s="177"/>
      <c r="K39" s="177"/>
      <c r="L39" s="177"/>
      <c r="M39" s="178"/>
      <c r="N39" s="5">
        <f t="shared" ref="N39:S39" si="7">N37</f>
        <v>0</v>
      </c>
      <c r="O39" s="5">
        <f t="shared" si="7"/>
        <v>0</v>
      </c>
      <c r="P39" s="60">
        <f t="shared" si="7"/>
        <v>0</v>
      </c>
      <c r="Q39" s="5">
        <f t="shared" si="7"/>
        <v>0</v>
      </c>
      <c r="R39" s="5">
        <f t="shared" si="7"/>
        <v>0</v>
      </c>
      <c r="S39" s="60">
        <f t="shared" si="7"/>
        <v>0</v>
      </c>
      <c r="T39" s="60"/>
      <c r="U39" s="60">
        <f>U37</f>
        <v>0</v>
      </c>
      <c r="V39" s="60">
        <f>V37</f>
        <v>0</v>
      </c>
      <c r="W39" s="76">
        <f>W37</f>
        <v>0</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52"/>
    </row>
    <row r="40" spans="1:110" ht="15.75" customHeight="1" thickBot="1" x14ac:dyDescent="0.3">
      <c r="A40" s="187" t="s">
        <v>38</v>
      </c>
      <c r="B40" s="188"/>
      <c r="C40" s="188"/>
      <c r="D40" s="188"/>
      <c r="E40" s="188"/>
      <c r="F40" s="188"/>
      <c r="G40" s="188"/>
      <c r="H40" s="188"/>
      <c r="I40" s="188"/>
      <c r="J40" s="188"/>
      <c r="K40" s="188"/>
      <c r="L40" s="188"/>
      <c r="M40" s="188"/>
      <c r="N40" s="188"/>
      <c r="O40" s="188"/>
      <c r="P40" s="188"/>
      <c r="Q40" s="188"/>
      <c r="R40" s="188"/>
      <c r="S40" s="188"/>
      <c r="T40" s="188"/>
      <c r="U40" s="188"/>
      <c r="V40" s="188"/>
      <c r="W40" s="189"/>
    </row>
    <row r="41" spans="1:110" ht="15.75" x14ac:dyDescent="0.25">
      <c r="A41" s="54">
        <v>1</v>
      </c>
      <c r="B41" s="55"/>
      <c r="C41" s="56"/>
      <c r="D41" s="56"/>
      <c r="E41" s="55"/>
      <c r="F41" s="55"/>
      <c r="G41" s="55"/>
      <c r="H41" s="55"/>
      <c r="I41" s="55"/>
      <c r="J41" s="55"/>
      <c r="K41" s="55"/>
      <c r="L41" s="55"/>
      <c r="M41" s="55"/>
      <c r="N41" s="57"/>
      <c r="O41" s="57"/>
      <c r="P41" s="58"/>
      <c r="Q41" s="57"/>
      <c r="R41" s="57"/>
      <c r="S41" s="58"/>
      <c r="T41" s="58"/>
      <c r="U41" s="58"/>
      <c r="V41" s="58"/>
      <c r="W41" s="59"/>
    </row>
    <row r="42" spans="1:110" ht="16.5" thickBot="1" x14ac:dyDescent="0.3">
      <c r="A42" s="9">
        <v>2</v>
      </c>
      <c r="B42" s="55"/>
      <c r="C42" s="83"/>
      <c r="D42" s="83"/>
      <c r="E42" s="55"/>
      <c r="F42" s="55"/>
      <c r="G42" s="55"/>
      <c r="H42" s="55"/>
      <c r="I42" s="35"/>
      <c r="J42" s="35"/>
      <c r="K42" s="35"/>
      <c r="L42" s="35"/>
      <c r="M42" s="55"/>
      <c r="N42" s="29"/>
      <c r="O42" s="29"/>
      <c r="P42" s="33"/>
      <c r="Q42" s="57"/>
      <c r="R42" s="29"/>
      <c r="S42" s="33"/>
      <c r="T42" s="33"/>
      <c r="U42" s="33"/>
      <c r="V42" s="33"/>
      <c r="W42" s="84"/>
    </row>
    <row r="43" spans="1:110" s="53" customFormat="1" ht="17.25" customHeight="1" thickBot="1" x14ac:dyDescent="0.3">
      <c r="A43" s="176" t="s">
        <v>77</v>
      </c>
      <c r="B43" s="177"/>
      <c r="C43" s="177"/>
      <c r="D43" s="177"/>
      <c r="E43" s="177"/>
      <c r="F43" s="177"/>
      <c r="G43" s="177"/>
      <c r="H43" s="177"/>
      <c r="I43" s="177"/>
      <c r="J43" s="177"/>
      <c r="K43" s="177"/>
      <c r="L43" s="177"/>
      <c r="M43" s="178"/>
      <c r="N43" s="5">
        <f>N41</f>
        <v>0</v>
      </c>
      <c r="O43" s="5">
        <f t="shared" ref="O43:S43" si="8">O41</f>
        <v>0</v>
      </c>
      <c r="P43" s="5">
        <f t="shared" si="8"/>
        <v>0</v>
      </c>
      <c r="Q43" s="5">
        <f t="shared" si="8"/>
        <v>0</v>
      </c>
      <c r="R43" s="5">
        <f t="shared" si="8"/>
        <v>0</v>
      </c>
      <c r="S43" s="5">
        <f t="shared" si="8"/>
        <v>0</v>
      </c>
      <c r="T43" s="60"/>
      <c r="U43" s="60">
        <f>U41</f>
        <v>0</v>
      </c>
      <c r="V43" s="60">
        <f>V41</f>
        <v>0</v>
      </c>
      <c r="W43" s="76">
        <f>W41</f>
        <v>0</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52"/>
    </row>
    <row r="44" spans="1:110" ht="15.75" customHeight="1" x14ac:dyDescent="0.25">
      <c r="A44" s="179" t="s">
        <v>39</v>
      </c>
      <c r="B44" s="180"/>
      <c r="C44" s="180"/>
      <c r="D44" s="180"/>
      <c r="E44" s="180"/>
      <c r="F44" s="180"/>
      <c r="G44" s="180"/>
      <c r="H44" s="180"/>
      <c r="I44" s="180"/>
      <c r="J44" s="180"/>
      <c r="K44" s="180"/>
      <c r="L44" s="180"/>
      <c r="M44" s="180"/>
      <c r="N44" s="180"/>
      <c r="O44" s="180"/>
      <c r="P44" s="180"/>
      <c r="Q44" s="180"/>
      <c r="R44" s="180"/>
      <c r="S44" s="180"/>
      <c r="T44" s="180"/>
      <c r="U44" s="180"/>
      <c r="V44" s="180"/>
      <c r="W44" s="181"/>
    </row>
    <row r="45" spans="1:110" s="82" customFormat="1" ht="15.75" x14ac:dyDescent="0.25">
      <c r="A45" s="9">
        <v>1</v>
      </c>
      <c r="B45" s="78"/>
      <c r="C45" s="65"/>
      <c r="D45" s="66"/>
      <c r="E45" s="46"/>
      <c r="F45" s="79"/>
      <c r="G45" s="79"/>
      <c r="H45" s="80"/>
      <c r="I45" s="35"/>
      <c r="J45" s="35"/>
      <c r="K45" s="35"/>
      <c r="L45" s="12"/>
      <c r="M45" s="12"/>
      <c r="N45" s="8"/>
      <c r="O45" s="8"/>
      <c r="P45" s="8"/>
      <c r="Q45" s="8"/>
      <c r="R45" s="8"/>
      <c r="S45" s="16"/>
      <c r="T45" s="17"/>
      <c r="U45" s="12"/>
      <c r="V45" s="8"/>
      <c r="W45" s="81"/>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3"/>
    </row>
    <row r="46" spans="1:110" ht="16.5" thickBot="1" x14ac:dyDescent="0.3">
      <c r="A46" s="54"/>
      <c r="B46" s="55"/>
      <c r="C46" s="56"/>
      <c r="D46" s="56"/>
      <c r="E46" s="55"/>
      <c r="F46" s="55"/>
      <c r="G46" s="55"/>
      <c r="H46" s="55"/>
      <c r="I46" s="55"/>
      <c r="J46" s="55"/>
      <c r="K46" s="55"/>
      <c r="L46" s="55"/>
      <c r="M46" s="55"/>
      <c r="N46" s="57"/>
      <c r="O46" s="57"/>
      <c r="P46" s="58"/>
      <c r="Q46" s="57"/>
      <c r="R46" s="57"/>
      <c r="S46" s="58"/>
      <c r="T46" s="58"/>
      <c r="U46" s="58"/>
      <c r="V46" s="58"/>
      <c r="W46" s="59"/>
    </row>
    <row r="47" spans="1:110" s="53" customFormat="1" ht="17.25" customHeight="1" thickBot="1" x14ac:dyDescent="0.3">
      <c r="A47" s="176" t="s">
        <v>78</v>
      </c>
      <c r="B47" s="177"/>
      <c r="C47" s="177"/>
      <c r="D47" s="177"/>
      <c r="E47" s="177"/>
      <c r="F47" s="177"/>
      <c r="G47" s="177"/>
      <c r="H47" s="177"/>
      <c r="I47" s="177"/>
      <c r="J47" s="177"/>
      <c r="K47" s="177"/>
      <c r="L47" s="177"/>
      <c r="M47" s="178"/>
      <c r="N47" s="5">
        <f t="shared" ref="N47:S47" si="9">N45</f>
        <v>0</v>
      </c>
      <c r="O47" s="5">
        <f t="shared" si="9"/>
        <v>0</v>
      </c>
      <c r="P47" s="60">
        <f t="shared" si="9"/>
        <v>0</v>
      </c>
      <c r="Q47" s="5">
        <f t="shared" si="9"/>
        <v>0</v>
      </c>
      <c r="R47" s="5">
        <f t="shared" si="9"/>
        <v>0</v>
      </c>
      <c r="S47" s="60">
        <f t="shared" si="9"/>
        <v>0</v>
      </c>
      <c r="T47" s="60"/>
      <c r="U47" s="60">
        <f>U45</f>
        <v>0</v>
      </c>
      <c r="V47" s="60">
        <f>V45</f>
        <v>0</v>
      </c>
      <c r="W47" s="76">
        <f>W45</f>
        <v>0</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52"/>
    </row>
    <row r="48" spans="1:110" ht="15.75" customHeight="1" thickBot="1" x14ac:dyDescent="0.3">
      <c r="A48" s="179" t="s">
        <v>40</v>
      </c>
      <c r="B48" s="180"/>
      <c r="C48" s="180"/>
      <c r="D48" s="180"/>
      <c r="E48" s="180"/>
      <c r="F48" s="180"/>
      <c r="G48" s="180"/>
      <c r="H48" s="180"/>
      <c r="I48" s="180"/>
      <c r="J48" s="180"/>
      <c r="K48" s="180"/>
      <c r="L48" s="180"/>
      <c r="M48" s="180"/>
      <c r="N48" s="180"/>
      <c r="O48" s="180"/>
      <c r="P48" s="180"/>
      <c r="Q48" s="180"/>
      <c r="R48" s="180"/>
      <c r="S48" s="180"/>
      <c r="T48" s="180"/>
      <c r="U48" s="180"/>
      <c r="V48" s="180"/>
      <c r="W48" s="181"/>
    </row>
    <row r="49" spans="1:110" s="3" customFormat="1" ht="102.75" thickBot="1" x14ac:dyDescent="0.3">
      <c r="A49" s="9">
        <v>1</v>
      </c>
      <c r="B49" s="45" t="s">
        <v>152</v>
      </c>
      <c r="C49" s="11" t="s">
        <v>216</v>
      </c>
      <c r="D49" s="12" t="s">
        <v>217</v>
      </c>
      <c r="E49" s="46" t="s">
        <v>218</v>
      </c>
      <c r="F49" s="14">
        <v>42370</v>
      </c>
      <c r="G49" s="14">
        <v>43465</v>
      </c>
      <c r="H49" s="12" t="s">
        <v>115</v>
      </c>
      <c r="I49" s="144" t="s">
        <v>219</v>
      </c>
      <c r="J49" s="144" t="s">
        <v>220</v>
      </c>
      <c r="K49" s="144"/>
      <c r="L49" s="12">
        <f>L48</f>
        <v>0</v>
      </c>
      <c r="M49" s="12">
        <v>121</v>
      </c>
      <c r="N49" s="8">
        <v>2409841.66</v>
      </c>
      <c r="O49" s="8">
        <v>435475.84</v>
      </c>
      <c r="P49" s="8">
        <v>0</v>
      </c>
      <c r="Q49" s="8">
        <v>0</v>
      </c>
      <c r="R49" s="8">
        <v>957504.7799999998</v>
      </c>
      <c r="S49" s="16">
        <f>N49+O49+P49+Q49+R49</f>
        <v>3802822.28</v>
      </c>
      <c r="T49" s="17">
        <f t="shared" ref="T49" si="10">T48</f>
        <v>0</v>
      </c>
      <c r="U49" s="12">
        <v>1</v>
      </c>
      <c r="V49" s="246">
        <f>1600973.07+134461.24+86418.19</f>
        <v>1821852.5</v>
      </c>
      <c r="W49" s="246">
        <f>289307.43+24298.12+15616.39</f>
        <v>329221.94</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ht="16.5" thickBot="1" x14ac:dyDescent="0.3">
      <c r="A50" s="54"/>
      <c r="B50" s="55"/>
      <c r="C50" s="56"/>
      <c r="D50" s="56"/>
      <c r="E50" s="55"/>
      <c r="F50" s="55"/>
      <c r="G50" s="55"/>
      <c r="H50" s="55"/>
      <c r="I50" s="55"/>
      <c r="J50" s="55"/>
      <c r="K50" s="55"/>
      <c r="L50" s="55"/>
      <c r="M50" s="55"/>
      <c r="N50" s="57"/>
      <c r="O50" s="57"/>
      <c r="P50" s="58"/>
      <c r="Q50" s="57"/>
      <c r="R50" s="57"/>
      <c r="S50" s="58"/>
      <c r="T50" s="58"/>
      <c r="U50" s="58"/>
      <c r="V50" s="58"/>
      <c r="W50" s="59"/>
    </row>
    <row r="51" spans="1:110" s="53" customFormat="1" ht="17.25" customHeight="1" thickBot="1" x14ac:dyDescent="0.3">
      <c r="A51" s="176" t="s">
        <v>79</v>
      </c>
      <c r="B51" s="177"/>
      <c r="C51" s="177"/>
      <c r="D51" s="177"/>
      <c r="E51" s="177"/>
      <c r="F51" s="177"/>
      <c r="G51" s="177"/>
      <c r="H51" s="177"/>
      <c r="I51" s="177"/>
      <c r="J51" s="177"/>
      <c r="K51" s="177"/>
      <c r="L51" s="177"/>
      <c r="M51" s="178"/>
      <c r="N51" s="5">
        <f t="shared" ref="N51:S51" si="11">N49</f>
        <v>2409841.66</v>
      </c>
      <c r="O51" s="5">
        <f t="shared" si="11"/>
        <v>435475.84</v>
      </c>
      <c r="P51" s="60">
        <f t="shared" si="11"/>
        <v>0</v>
      </c>
      <c r="Q51" s="5">
        <f t="shared" si="11"/>
        <v>0</v>
      </c>
      <c r="R51" s="5">
        <f t="shared" si="11"/>
        <v>957504.7799999998</v>
      </c>
      <c r="S51" s="5">
        <f t="shared" si="11"/>
        <v>3802822.28</v>
      </c>
      <c r="T51" s="60"/>
      <c r="U51" s="5">
        <f>U49</f>
        <v>1</v>
      </c>
      <c r="V51" s="5">
        <f>V49</f>
        <v>1821852.5</v>
      </c>
      <c r="W51" s="6">
        <f>W49</f>
        <v>329221.94</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52"/>
    </row>
    <row r="52" spans="1:110" ht="15.75" customHeight="1" x14ac:dyDescent="0.25">
      <c r="A52" s="179" t="s">
        <v>358</v>
      </c>
      <c r="B52" s="180"/>
      <c r="C52" s="180"/>
      <c r="D52" s="180"/>
      <c r="E52" s="180"/>
      <c r="F52" s="180"/>
      <c r="G52" s="180"/>
      <c r="H52" s="180"/>
      <c r="I52" s="180"/>
      <c r="J52" s="180"/>
      <c r="K52" s="180"/>
      <c r="L52" s="180"/>
      <c r="M52" s="180"/>
      <c r="N52" s="180"/>
      <c r="O52" s="180"/>
      <c r="P52" s="180"/>
      <c r="Q52" s="180"/>
      <c r="R52" s="180"/>
      <c r="S52" s="180"/>
      <c r="T52" s="180"/>
      <c r="U52" s="180"/>
      <c r="V52" s="180"/>
      <c r="W52" s="181"/>
    </row>
    <row r="53" spans="1:110" s="75" customFormat="1" ht="140.25" x14ac:dyDescent="0.25">
      <c r="A53" s="63">
        <v>1</v>
      </c>
      <c r="B53" s="78" t="s">
        <v>152</v>
      </c>
      <c r="C53" s="65" t="s">
        <v>187</v>
      </c>
      <c r="D53" s="66" t="s">
        <v>300</v>
      </c>
      <c r="E53" s="166" t="s">
        <v>188</v>
      </c>
      <c r="F53" s="68">
        <v>42583</v>
      </c>
      <c r="G53" s="68">
        <v>42855</v>
      </c>
      <c r="H53" s="66" t="s">
        <v>115</v>
      </c>
      <c r="I53" s="160" t="s">
        <v>189</v>
      </c>
      <c r="J53" s="69" t="s">
        <v>190</v>
      </c>
      <c r="K53" s="160" t="s">
        <v>190</v>
      </c>
      <c r="L53" s="66" t="s">
        <v>116</v>
      </c>
      <c r="M53" s="66">
        <v>121</v>
      </c>
      <c r="N53" s="70">
        <v>39231.360000000001</v>
      </c>
      <c r="O53" s="70">
        <v>0</v>
      </c>
      <c r="P53" s="70">
        <v>7089.39</v>
      </c>
      <c r="Q53" s="70">
        <v>0</v>
      </c>
      <c r="R53" s="70">
        <v>0</v>
      </c>
      <c r="S53" s="99">
        <f>N53+O53+P53+Q53+R53</f>
        <v>46320.75</v>
      </c>
      <c r="T53" s="100" t="s">
        <v>322</v>
      </c>
      <c r="U53" s="95">
        <v>0</v>
      </c>
      <c r="V53" s="38">
        <v>39231.360000000001</v>
      </c>
      <c r="W53" s="101">
        <v>0</v>
      </c>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row>
    <row r="54" spans="1:110" s="3" customFormat="1" ht="178.5" x14ac:dyDescent="0.25">
      <c r="A54" s="9">
        <v>2</v>
      </c>
      <c r="B54" s="78" t="s">
        <v>152</v>
      </c>
      <c r="C54" s="11" t="s">
        <v>221</v>
      </c>
      <c r="D54" s="12" t="s">
        <v>142</v>
      </c>
      <c r="E54" s="46" t="s">
        <v>222</v>
      </c>
      <c r="F54" s="14">
        <v>42552</v>
      </c>
      <c r="G54" s="14">
        <v>44012</v>
      </c>
      <c r="H54" s="12" t="s">
        <v>115</v>
      </c>
      <c r="I54" s="15" t="s">
        <v>189</v>
      </c>
      <c r="J54" s="35" t="s">
        <v>190</v>
      </c>
      <c r="K54" s="15" t="s">
        <v>190</v>
      </c>
      <c r="L54" s="12" t="s">
        <v>116</v>
      </c>
      <c r="M54" s="12">
        <v>121</v>
      </c>
      <c r="N54" s="8">
        <v>34365729.270000003</v>
      </c>
      <c r="O54" s="8">
        <v>0</v>
      </c>
      <c r="P54" s="8">
        <v>6210136.21</v>
      </c>
      <c r="Q54" s="8">
        <v>0</v>
      </c>
      <c r="R54" s="8">
        <v>0</v>
      </c>
      <c r="S54" s="16">
        <f t="shared" ref="S54:S62" si="12">N54+O54+P54+Q54+R54</f>
        <v>40575865.480000004</v>
      </c>
      <c r="T54" s="17" t="s">
        <v>333</v>
      </c>
      <c r="U54" s="12">
        <v>1</v>
      </c>
      <c r="V54" s="70">
        <v>10544269.85</v>
      </c>
      <c r="W54" s="70">
        <v>0</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75" customFormat="1" ht="265.5" customHeight="1" x14ac:dyDescent="0.25">
      <c r="A55" s="63">
        <v>3</v>
      </c>
      <c r="B55" s="159" t="s">
        <v>251</v>
      </c>
      <c r="C55" s="65" t="s">
        <v>267</v>
      </c>
      <c r="D55" s="66" t="s">
        <v>268</v>
      </c>
      <c r="E55" s="166" t="s">
        <v>269</v>
      </c>
      <c r="F55" s="68">
        <v>42401</v>
      </c>
      <c r="G55" s="68">
        <v>43100</v>
      </c>
      <c r="H55" s="66" t="s">
        <v>115</v>
      </c>
      <c r="I55" s="69" t="s">
        <v>239</v>
      </c>
      <c r="J55" s="69" t="s">
        <v>190</v>
      </c>
      <c r="K55" s="66" t="s">
        <v>270</v>
      </c>
      <c r="L55" s="66" t="s">
        <v>116</v>
      </c>
      <c r="M55" s="66">
        <v>121</v>
      </c>
      <c r="N55" s="162">
        <v>1709815.63</v>
      </c>
      <c r="O55" s="162">
        <v>0</v>
      </c>
      <c r="P55" s="162">
        <v>308976.07</v>
      </c>
      <c r="Q55" s="162">
        <v>0</v>
      </c>
      <c r="R55" s="162">
        <v>0</v>
      </c>
      <c r="S55" s="230">
        <f t="shared" si="12"/>
        <v>2018791.7</v>
      </c>
      <c r="T55" s="231" t="s">
        <v>322</v>
      </c>
      <c r="U55" s="232">
        <v>2</v>
      </c>
      <c r="V55" s="233">
        <v>1709815.63</v>
      </c>
      <c r="W55" s="234">
        <v>0</v>
      </c>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row>
    <row r="56" spans="1:110" s="141" customFormat="1" ht="191.25" x14ac:dyDescent="0.25">
      <c r="A56" s="9">
        <v>4</v>
      </c>
      <c r="B56" s="48" t="s">
        <v>245</v>
      </c>
      <c r="C56" s="11" t="s">
        <v>276</v>
      </c>
      <c r="D56" s="12" t="s">
        <v>204</v>
      </c>
      <c r="E56" s="46" t="s">
        <v>277</v>
      </c>
      <c r="F56" s="14">
        <v>42461</v>
      </c>
      <c r="G56" s="14">
        <v>43465</v>
      </c>
      <c r="H56" s="12" t="s">
        <v>115</v>
      </c>
      <c r="I56" s="144" t="s">
        <v>239</v>
      </c>
      <c r="J56" s="15" t="s">
        <v>266</v>
      </c>
      <c r="K56" s="15" t="s">
        <v>266</v>
      </c>
      <c r="L56" s="12" t="s">
        <v>116</v>
      </c>
      <c r="M56" s="12">
        <v>121</v>
      </c>
      <c r="N56" s="37">
        <v>764296.73</v>
      </c>
      <c r="O56" s="37">
        <v>0</v>
      </c>
      <c r="P56" s="37">
        <v>138113.95000000001</v>
      </c>
      <c r="Q56" s="37">
        <v>0</v>
      </c>
      <c r="R56" s="37">
        <v>0</v>
      </c>
      <c r="S56" s="16">
        <f t="shared" si="12"/>
        <v>902410.67999999993</v>
      </c>
      <c r="T56" s="17" t="s">
        <v>117</v>
      </c>
      <c r="U56" s="12">
        <v>1</v>
      </c>
      <c r="V56" s="8">
        <f>184571.69+170269.35</f>
        <v>354841.04000000004</v>
      </c>
      <c r="W56" s="47">
        <v>0</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142"/>
    </row>
    <row r="57" spans="1:110" s="75" customFormat="1" ht="216.75" x14ac:dyDescent="0.25">
      <c r="A57" s="63">
        <v>5</v>
      </c>
      <c r="B57" s="159" t="s">
        <v>251</v>
      </c>
      <c r="C57" s="65" t="s">
        <v>282</v>
      </c>
      <c r="D57" s="66" t="s">
        <v>283</v>
      </c>
      <c r="E57" s="166" t="s">
        <v>284</v>
      </c>
      <c r="F57" s="68">
        <v>42675</v>
      </c>
      <c r="G57" s="68">
        <v>43100</v>
      </c>
      <c r="H57" s="66" t="s">
        <v>115</v>
      </c>
      <c r="I57" s="69" t="s">
        <v>239</v>
      </c>
      <c r="J57" s="160" t="s">
        <v>266</v>
      </c>
      <c r="K57" s="66" t="s">
        <v>270</v>
      </c>
      <c r="L57" s="66" t="s">
        <v>116</v>
      </c>
      <c r="M57" s="66">
        <v>121</v>
      </c>
      <c r="N57" s="162">
        <v>6905288.3600000003</v>
      </c>
      <c r="O57" s="162">
        <v>0</v>
      </c>
      <c r="P57" s="162">
        <v>1247835.6399999999</v>
      </c>
      <c r="Q57" s="162">
        <v>0</v>
      </c>
      <c r="R57" s="162">
        <v>1143603</v>
      </c>
      <c r="S57" s="71">
        <f t="shared" si="12"/>
        <v>9296727</v>
      </c>
      <c r="T57" s="72" t="s">
        <v>322</v>
      </c>
      <c r="U57" s="66">
        <v>1</v>
      </c>
      <c r="V57" s="38">
        <v>6905288.3600000003</v>
      </c>
      <c r="W57" s="73">
        <v>0</v>
      </c>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row>
    <row r="58" spans="1:110" s="3" customFormat="1" ht="204" x14ac:dyDescent="0.25">
      <c r="A58" s="9">
        <v>6</v>
      </c>
      <c r="B58" s="64" t="s">
        <v>129</v>
      </c>
      <c r="C58" s="11" t="s">
        <v>141</v>
      </c>
      <c r="D58" s="12" t="s">
        <v>142</v>
      </c>
      <c r="E58" s="13" t="s">
        <v>143</v>
      </c>
      <c r="F58" s="14">
        <v>42552</v>
      </c>
      <c r="G58" s="14">
        <v>44012</v>
      </c>
      <c r="H58" s="12" t="s">
        <v>115</v>
      </c>
      <c r="I58" s="35" t="s">
        <v>239</v>
      </c>
      <c r="J58" s="15" t="s">
        <v>266</v>
      </c>
      <c r="K58" s="15" t="s">
        <v>266</v>
      </c>
      <c r="L58" s="12" t="s">
        <v>116</v>
      </c>
      <c r="M58" s="12">
        <v>121</v>
      </c>
      <c r="N58" s="8">
        <v>28331844.91</v>
      </c>
      <c r="O58" s="8">
        <v>0</v>
      </c>
      <c r="P58" s="8">
        <v>5119769.6100000003</v>
      </c>
      <c r="Q58" s="8">
        <v>0</v>
      </c>
      <c r="R58" s="8">
        <v>0</v>
      </c>
      <c r="S58" s="16">
        <f t="shared" si="12"/>
        <v>33451614.52</v>
      </c>
      <c r="T58" s="17" t="s">
        <v>117</v>
      </c>
      <c r="U58" s="146">
        <v>1</v>
      </c>
      <c r="V58" s="8">
        <v>8761460.8200000003</v>
      </c>
      <c r="W58" s="158">
        <v>0</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3" customFormat="1" ht="165.75" x14ac:dyDescent="0.25">
      <c r="A59" s="9">
        <v>7</v>
      </c>
      <c r="B59" s="64" t="s">
        <v>254</v>
      </c>
      <c r="C59" s="11" t="s">
        <v>307</v>
      </c>
      <c r="D59" s="12" t="s">
        <v>308</v>
      </c>
      <c r="E59" s="13" t="s">
        <v>309</v>
      </c>
      <c r="F59" s="14">
        <v>43222</v>
      </c>
      <c r="G59" s="14">
        <v>44377</v>
      </c>
      <c r="H59" s="12" t="s">
        <v>115</v>
      </c>
      <c r="I59" s="35" t="s">
        <v>270</v>
      </c>
      <c r="J59" s="15" t="s">
        <v>266</v>
      </c>
      <c r="K59" s="15" t="s">
        <v>266</v>
      </c>
      <c r="L59" s="12" t="s">
        <v>116</v>
      </c>
      <c r="M59" s="12">
        <v>121</v>
      </c>
      <c r="N59" s="8">
        <v>1042024.94</v>
      </c>
      <c r="O59" s="8">
        <v>0</v>
      </c>
      <c r="P59" s="8">
        <v>188301.43</v>
      </c>
      <c r="Q59" s="8">
        <v>0</v>
      </c>
      <c r="R59" s="8">
        <v>28979.16</v>
      </c>
      <c r="S59" s="16">
        <f t="shared" si="12"/>
        <v>1259305.5299999998</v>
      </c>
      <c r="T59" s="17" t="s">
        <v>117</v>
      </c>
      <c r="U59" s="12">
        <v>0</v>
      </c>
      <c r="V59" s="156">
        <v>0</v>
      </c>
      <c r="W59" s="8">
        <v>0</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3" customFormat="1" ht="153" x14ac:dyDescent="0.25">
      <c r="A60" s="9">
        <v>8</v>
      </c>
      <c r="B60" s="64" t="s">
        <v>174</v>
      </c>
      <c r="C60" s="11" t="s">
        <v>310</v>
      </c>
      <c r="D60" s="12" t="s">
        <v>308</v>
      </c>
      <c r="E60" s="13" t="s">
        <v>311</v>
      </c>
      <c r="F60" s="14">
        <v>43222</v>
      </c>
      <c r="G60" s="14">
        <v>44377</v>
      </c>
      <c r="H60" s="12" t="s">
        <v>115</v>
      </c>
      <c r="I60" s="35" t="s">
        <v>270</v>
      </c>
      <c r="J60" s="15" t="s">
        <v>266</v>
      </c>
      <c r="K60" s="15" t="s">
        <v>266</v>
      </c>
      <c r="L60" s="12" t="s">
        <v>116</v>
      </c>
      <c r="M60" s="12">
        <v>121</v>
      </c>
      <c r="N60" s="8">
        <v>6715398.6399999997</v>
      </c>
      <c r="O60" s="8">
        <v>0</v>
      </c>
      <c r="P60" s="8">
        <v>1213521.19</v>
      </c>
      <c r="Q60" s="8">
        <v>0</v>
      </c>
      <c r="R60" s="8">
        <v>173054.34</v>
      </c>
      <c r="S60" s="16">
        <f t="shared" si="12"/>
        <v>8101974.1699999999</v>
      </c>
      <c r="T60" s="17" t="s">
        <v>117</v>
      </c>
      <c r="U60" s="12">
        <v>0</v>
      </c>
      <c r="V60" s="8">
        <v>0</v>
      </c>
      <c r="W60" s="8">
        <v>0</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3" customFormat="1" ht="114.75" customHeight="1" x14ac:dyDescent="0.25">
      <c r="A61" s="9">
        <v>9</v>
      </c>
      <c r="B61" s="64" t="s">
        <v>174</v>
      </c>
      <c r="C61" s="11" t="s">
        <v>312</v>
      </c>
      <c r="D61" s="12" t="s">
        <v>204</v>
      </c>
      <c r="E61" s="13" t="s">
        <v>317</v>
      </c>
      <c r="F61" s="14">
        <v>42370</v>
      </c>
      <c r="G61" s="14">
        <v>43465</v>
      </c>
      <c r="H61" s="12" t="s">
        <v>115</v>
      </c>
      <c r="I61" s="35" t="s">
        <v>270</v>
      </c>
      <c r="J61" s="15" t="s">
        <v>266</v>
      </c>
      <c r="K61" s="15" t="s">
        <v>266</v>
      </c>
      <c r="L61" s="12" t="s">
        <v>116</v>
      </c>
      <c r="M61" s="12">
        <v>121</v>
      </c>
      <c r="N61" s="8">
        <v>8015241.9500000002</v>
      </c>
      <c r="O61" s="8">
        <v>0</v>
      </c>
      <c r="P61" s="8">
        <v>1448412.15</v>
      </c>
      <c r="Q61" s="8">
        <v>0</v>
      </c>
      <c r="R61" s="8">
        <v>217853.33</v>
      </c>
      <c r="S61" s="16">
        <f t="shared" si="12"/>
        <v>9681507.4299999997</v>
      </c>
      <c r="T61" s="17" t="s">
        <v>117</v>
      </c>
      <c r="U61" s="12">
        <v>0</v>
      </c>
      <c r="V61" s="70">
        <v>3391192.04</v>
      </c>
      <c r="W61" s="8">
        <v>0</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3" customFormat="1" ht="99" customHeight="1" x14ac:dyDescent="0.25">
      <c r="A62" s="18">
        <v>10</v>
      </c>
      <c r="B62" s="93" t="s">
        <v>313</v>
      </c>
      <c r="C62" s="19" t="s">
        <v>314</v>
      </c>
      <c r="D62" s="20" t="s">
        <v>315</v>
      </c>
      <c r="E62" s="21" t="s">
        <v>316</v>
      </c>
      <c r="F62" s="22">
        <v>43252</v>
      </c>
      <c r="G62" s="22">
        <v>43830</v>
      </c>
      <c r="H62" s="20" t="s">
        <v>115</v>
      </c>
      <c r="I62" s="23" t="s">
        <v>270</v>
      </c>
      <c r="J62" s="24" t="s">
        <v>266</v>
      </c>
      <c r="K62" s="24" t="s">
        <v>266</v>
      </c>
      <c r="L62" s="20" t="s">
        <v>116</v>
      </c>
      <c r="M62" s="20">
        <v>121</v>
      </c>
      <c r="N62" s="7">
        <v>1093230.25</v>
      </c>
      <c r="O62" s="7">
        <v>0</v>
      </c>
      <c r="P62" s="7">
        <v>197635.39</v>
      </c>
      <c r="Q62" s="7">
        <v>0</v>
      </c>
      <c r="R62" s="7">
        <v>24573.67</v>
      </c>
      <c r="S62" s="25">
        <f t="shared" si="12"/>
        <v>1315439.31</v>
      </c>
      <c r="T62" s="26" t="s">
        <v>117</v>
      </c>
      <c r="U62" s="20">
        <v>0</v>
      </c>
      <c r="V62" s="7">
        <v>0</v>
      </c>
      <c r="W62" s="7">
        <v>0</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0" s="85" customFormat="1" ht="17.25" customHeight="1" thickBot="1" x14ac:dyDescent="0.3">
      <c r="A63" s="190" t="s">
        <v>80</v>
      </c>
      <c r="B63" s="191"/>
      <c r="C63" s="191"/>
      <c r="D63" s="191"/>
      <c r="E63" s="191"/>
      <c r="F63" s="191"/>
      <c r="G63" s="191"/>
      <c r="H63" s="191"/>
      <c r="I63" s="191"/>
      <c r="J63" s="191"/>
      <c r="K63" s="191"/>
      <c r="L63" s="191"/>
      <c r="M63" s="191"/>
      <c r="N63" s="123">
        <f t="shared" ref="N63:S63" si="13">SUM(N53:N62)</f>
        <v>88982102.040000007</v>
      </c>
      <c r="O63" s="123">
        <f t="shared" si="13"/>
        <v>0</v>
      </c>
      <c r="P63" s="123">
        <f t="shared" si="13"/>
        <v>16079791.030000001</v>
      </c>
      <c r="Q63" s="123">
        <f t="shared" si="13"/>
        <v>0</v>
      </c>
      <c r="R63" s="123">
        <f t="shared" si="13"/>
        <v>1588063.5</v>
      </c>
      <c r="S63" s="123">
        <f t="shared" si="13"/>
        <v>106649956.57000002</v>
      </c>
      <c r="T63" s="123"/>
      <c r="U63" s="123">
        <f>SUM(U53:U62)</f>
        <v>6</v>
      </c>
      <c r="V63" s="123">
        <f>SUM(V53:V62)</f>
        <v>31706099.099999998</v>
      </c>
      <c r="W63" s="123">
        <f>SUM(W53:W62)</f>
        <v>0</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52"/>
    </row>
    <row r="64" spans="1:110" s="82" customFormat="1" ht="15.75" customHeight="1" x14ac:dyDescent="0.25">
      <c r="A64" s="192" t="s">
        <v>41</v>
      </c>
      <c r="B64" s="193"/>
      <c r="C64" s="193"/>
      <c r="D64" s="193"/>
      <c r="E64" s="193"/>
      <c r="F64" s="193"/>
      <c r="G64" s="193"/>
      <c r="H64" s="193"/>
      <c r="I64" s="193"/>
      <c r="J64" s="193"/>
      <c r="K64" s="193"/>
      <c r="L64" s="193"/>
      <c r="M64" s="193"/>
      <c r="N64" s="193"/>
      <c r="O64" s="193"/>
      <c r="P64" s="193"/>
      <c r="Q64" s="193"/>
      <c r="R64" s="193"/>
      <c r="S64" s="193"/>
      <c r="T64" s="193"/>
      <c r="U64" s="193"/>
      <c r="V64" s="193"/>
      <c r="W64" s="19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3"/>
    </row>
    <row r="65" spans="1:110" s="82" customFormat="1" ht="15.75" x14ac:dyDescent="0.25">
      <c r="A65" s="9">
        <v>1</v>
      </c>
      <c r="B65" s="69"/>
      <c r="C65" s="86"/>
      <c r="D65" s="86"/>
      <c r="E65" s="35"/>
      <c r="F65" s="35"/>
      <c r="G65" s="35"/>
      <c r="H65" s="35"/>
      <c r="I65" s="35"/>
      <c r="J65" s="35"/>
      <c r="K65" s="35"/>
      <c r="L65" s="35"/>
      <c r="M65" s="35"/>
      <c r="N65" s="29"/>
      <c r="O65" s="29"/>
      <c r="P65" s="33"/>
      <c r="Q65" s="29"/>
      <c r="R65" s="29"/>
      <c r="S65" s="33"/>
      <c r="T65" s="33"/>
      <c r="U65" s="33"/>
      <c r="V65" s="33"/>
      <c r="W65" s="8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3"/>
    </row>
    <row r="66" spans="1:110" s="82" customFormat="1" ht="16.5" thickBot="1" x14ac:dyDescent="0.3">
      <c r="A66" s="18">
        <v>2</v>
      </c>
      <c r="B66" s="87"/>
      <c r="C66" s="88"/>
      <c r="D66" s="88"/>
      <c r="E66" s="23"/>
      <c r="F66" s="23"/>
      <c r="G66" s="23"/>
      <c r="H66" s="23"/>
      <c r="I66" s="23"/>
      <c r="J66" s="23"/>
      <c r="K66" s="23"/>
      <c r="L66" s="23"/>
      <c r="M66" s="23"/>
      <c r="N66" s="31"/>
      <c r="O66" s="31"/>
      <c r="P66" s="89"/>
      <c r="Q66" s="31"/>
      <c r="R66" s="31"/>
      <c r="S66" s="89"/>
      <c r="T66" s="89"/>
      <c r="U66" s="89"/>
      <c r="V66" s="89"/>
      <c r="W66" s="90"/>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3"/>
    </row>
    <row r="67" spans="1:110" s="85" customFormat="1" ht="17.25" customHeight="1" thickBot="1" x14ac:dyDescent="0.3">
      <c r="A67" s="195" t="s">
        <v>81</v>
      </c>
      <c r="B67" s="196"/>
      <c r="C67" s="196"/>
      <c r="D67" s="196"/>
      <c r="E67" s="196"/>
      <c r="F67" s="196"/>
      <c r="G67" s="196"/>
      <c r="H67" s="196"/>
      <c r="I67" s="196"/>
      <c r="J67" s="196"/>
      <c r="K67" s="196"/>
      <c r="L67" s="196"/>
      <c r="M67" s="196"/>
      <c r="N67" s="5">
        <v>0</v>
      </c>
      <c r="O67" s="5">
        <v>0</v>
      </c>
      <c r="P67" s="5">
        <v>0</v>
      </c>
      <c r="Q67" s="5">
        <v>0</v>
      </c>
      <c r="R67" s="5">
        <v>0</v>
      </c>
      <c r="S67" s="60">
        <v>0</v>
      </c>
      <c r="T67" s="60"/>
      <c r="U67" s="60">
        <v>0</v>
      </c>
      <c r="V67" s="60">
        <v>0</v>
      </c>
      <c r="W67" s="76">
        <v>0</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52"/>
    </row>
    <row r="68" spans="1:110" s="82" customFormat="1" ht="15.75" customHeight="1" x14ac:dyDescent="0.25">
      <c r="A68" s="192" t="s">
        <v>42</v>
      </c>
      <c r="B68" s="193"/>
      <c r="C68" s="193"/>
      <c r="D68" s="193"/>
      <c r="E68" s="193"/>
      <c r="F68" s="193"/>
      <c r="G68" s="193"/>
      <c r="H68" s="193"/>
      <c r="I68" s="193"/>
      <c r="J68" s="193"/>
      <c r="K68" s="193"/>
      <c r="L68" s="193"/>
      <c r="M68" s="193"/>
      <c r="N68" s="193"/>
      <c r="O68" s="193"/>
      <c r="P68" s="193"/>
      <c r="Q68" s="193"/>
      <c r="R68" s="193"/>
      <c r="S68" s="193"/>
      <c r="T68" s="193"/>
      <c r="U68" s="193"/>
      <c r="V68" s="193"/>
      <c r="W68" s="19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3"/>
    </row>
    <row r="69" spans="1:110" s="82" customFormat="1" ht="16.5" thickBot="1" x14ac:dyDescent="0.3">
      <c r="A69" s="18">
        <v>1</v>
      </c>
      <c r="B69" s="23"/>
      <c r="C69" s="91"/>
      <c r="D69" s="91"/>
      <c r="E69" s="23"/>
      <c r="F69" s="23"/>
      <c r="G69" s="23"/>
      <c r="H69" s="23"/>
      <c r="I69" s="23"/>
      <c r="J69" s="23"/>
      <c r="K69" s="23"/>
      <c r="L69" s="23"/>
      <c r="M69" s="23"/>
      <c r="N69" s="31"/>
      <c r="O69" s="31"/>
      <c r="P69" s="89"/>
      <c r="Q69" s="31"/>
      <c r="R69" s="31"/>
      <c r="S69" s="89"/>
      <c r="T69" s="89"/>
      <c r="U69" s="89"/>
      <c r="V69" s="89"/>
      <c r="W69" s="90"/>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3"/>
    </row>
    <row r="70" spans="1:110" s="85" customFormat="1" ht="17.25" customHeight="1" thickBot="1" x14ac:dyDescent="0.3">
      <c r="A70" s="195" t="s">
        <v>82</v>
      </c>
      <c r="B70" s="196"/>
      <c r="C70" s="196"/>
      <c r="D70" s="196"/>
      <c r="E70" s="196"/>
      <c r="F70" s="196"/>
      <c r="G70" s="196"/>
      <c r="H70" s="196"/>
      <c r="I70" s="196"/>
      <c r="J70" s="196"/>
      <c r="K70" s="196"/>
      <c r="L70" s="196"/>
      <c r="M70" s="196"/>
      <c r="N70" s="5">
        <v>0</v>
      </c>
      <c r="O70" s="5">
        <v>0</v>
      </c>
      <c r="P70" s="5">
        <v>0</v>
      </c>
      <c r="Q70" s="5">
        <v>0</v>
      </c>
      <c r="R70" s="5">
        <v>0</v>
      </c>
      <c r="S70" s="5">
        <v>0</v>
      </c>
      <c r="T70" s="60"/>
      <c r="U70" s="60">
        <v>0</v>
      </c>
      <c r="V70" s="60">
        <v>0</v>
      </c>
      <c r="W70" s="76">
        <v>0</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52"/>
    </row>
    <row r="71" spans="1:110" s="82" customFormat="1" ht="15.75" customHeight="1" x14ac:dyDescent="0.25">
      <c r="A71" s="192" t="s">
        <v>43</v>
      </c>
      <c r="B71" s="193"/>
      <c r="C71" s="193"/>
      <c r="D71" s="193"/>
      <c r="E71" s="193"/>
      <c r="F71" s="193"/>
      <c r="G71" s="193"/>
      <c r="H71" s="193"/>
      <c r="I71" s="193"/>
      <c r="J71" s="193"/>
      <c r="K71" s="193"/>
      <c r="L71" s="193"/>
      <c r="M71" s="193"/>
      <c r="N71" s="193"/>
      <c r="O71" s="193"/>
      <c r="P71" s="193"/>
      <c r="Q71" s="193"/>
      <c r="R71" s="193"/>
      <c r="S71" s="193"/>
      <c r="T71" s="193"/>
      <c r="U71" s="193"/>
      <c r="V71" s="193"/>
      <c r="W71" s="19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3"/>
    </row>
    <row r="72" spans="1:110" s="75" customFormat="1" ht="27.75" customHeight="1" thickBot="1" x14ac:dyDescent="0.3">
      <c r="A72" s="92">
        <v>1</v>
      </c>
      <c r="B72" s="93"/>
      <c r="C72" s="94"/>
      <c r="D72" s="95"/>
      <c r="E72" s="96"/>
      <c r="F72" s="97"/>
      <c r="G72" s="97"/>
      <c r="H72" s="95"/>
      <c r="I72" s="87"/>
      <c r="J72" s="87"/>
      <c r="K72" s="98"/>
      <c r="L72" s="95"/>
      <c r="M72" s="95"/>
      <c r="N72" s="38"/>
      <c r="O72" s="38"/>
      <c r="P72" s="38"/>
      <c r="Q72" s="93"/>
      <c r="R72" s="38"/>
      <c r="S72" s="99"/>
      <c r="T72" s="100"/>
      <c r="U72" s="95"/>
      <c r="V72" s="38"/>
      <c r="W72" s="101"/>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74"/>
    </row>
    <row r="73" spans="1:110" s="53" customFormat="1" ht="17.25" customHeight="1" thickBot="1" x14ac:dyDescent="0.3">
      <c r="A73" s="176" t="s">
        <v>83</v>
      </c>
      <c r="B73" s="177"/>
      <c r="C73" s="177"/>
      <c r="D73" s="177"/>
      <c r="E73" s="177"/>
      <c r="F73" s="177"/>
      <c r="G73" s="177"/>
      <c r="H73" s="177"/>
      <c r="I73" s="177"/>
      <c r="J73" s="177"/>
      <c r="K73" s="177"/>
      <c r="L73" s="177"/>
      <c r="M73" s="178"/>
      <c r="N73" s="5">
        <v>0</v>
      </c>
      <c r="O73" s="5">
        <v>0</v>
      </c>
      <c r="P73" s="5">
        <v>0</v>
      </c>
      <c r="Q73" s="5">
        <v>0</v>
      </c>
      <c r="R73" s="5">
        <v>0</v>
      </c>
      <c r="S73" s="5">
        <v>0</v>
      </c>
      <c r="T73" s="5"/>
      <c r="U73" s="60">
        <v>0</v>
      </c>
      <c r="V73" s="60">
        <v>0</v>
      </c>
      <c r="W73" s="76">
        <v>0</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52"/>
    </row>
    <row r="74" spans="1:110" ht="15.75" customHeight="1" x14ac:dyDescent="0.25">
      <c r="A74" s="179" t="s">
        <v>44</v>
      </c>
      <c r="B74" s="180"/>
      <c r="C74" s="180"/>
      <c r="D74" s="180"/>
      <c r="E74" s="180"/>
      <c r="F74" s="180"/>
      <c r="G74" s="180"/>
      <c r="H74" s="180"/>
      <c r="I74" s="180"/>
      <c r="J74" s="180"/>
      <c r="K74" s="180"/>
      <c r="L74" s="180"/>
      <c r="M74" s="180"/>
      <c r="N74" s="180"/>
      <c r="O74" s="180"/>
      <c r="P74" s="180"/>
      <c r="Q74" s="180"/>
      <c r="R74" s="180"/>
      <c r="S74" s="180"/>
      <c r="T74" s="180"/>
      <c r="U74" s="180"/>
      <c r="V74" s="180"/>
      <c r="W74" s="181"/>
    </row>
    <row r="75" spans="1:110" s="82" customFormat="1" ht="15.75" x14ac:dyDescent="0.25">
      <c r="A75" s="9">
        <v>2</v>
      </c>
      <c r="B75" s="78"/>
      <c r="C75" s="65"/>
      <c r="D75" s="66"/>
      <c r="E75" s="46"/>
      <c r="F75" s="79"/>
      <c r="G75" s="79"/>
      <c r="H75" s="80"/>
      <c r="I75" s="35"/>
      <c r="J75" s="35"/>
      <c r="K75" s="35"/>
      <c r="L75" s="12"/>
      <c r="M75" s="12"/>
      <c r="N75" s="8"/>
      <c r="O75" s="8"/>
      <c r="P75" s="8"/>
      <c r="Q75" s="8"/>
      <c r="R75" s="8"/>
      <c r="S75" s="16"/>
      <c r="T75" s="17"/>
      <c r="U75" s="12"/>
      <c r="V75" s="8"/>
      <c r="W75" s="81"/>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3"/>
    </row>
    <row r="76" spans="1:110" ht="16.5" thickBot="1" x14ac:dyDescent="0.3">
      <c r="A76" s="102">
        <v>3</v>
      </c>
      <c r="B76" s="36"/>
      <c r="C76" s="103"/>
      <c r="D76" s="103"/>
      <c r="E76" s="36"/>
      <c r="F76" s="36"/>
      <c r="G76" s="36"/>
      <c r="H76" s="36"/>
      <c r="I76" s="36"/>
      <c r="J76" s="36"/>
      <c r="K76" s="36"/>
      <c r="L76" s="36"/>
      <c r="M76" s="36"/>
      <c r="N76" s="104"/>
      <c r="O76" s="104"/>
      <c r="P76" s="105"/>
      <c r="Q76" s="104"/>
      <c r="R76" s="104"/>
      <c r="S76" s="105"/>
      <c r="T76" s="105"/>
      <c r="U76" s="105"/>
      <c r="V76" s="105"/>
      <c r="W76" s="106"/>
    </row>
    <row r="77" spans="1:110" s="53" customFormat="1" ht="17.25" customHeight="1" thickBot="1" x14ac:dyDescent="0.3">
      <c r="A77" s="176" t="s">
        <v>84</v>
      </c>
      <c r="B77" s="177"/>
      <c r="C77" s="177"/>
      <c r="D77" s="177"/>
      <c r="E77" s="177"/>
      <c r="F77" s="177"/>
      <c r="G77" s="177"/>
      <c r="H77" s="177"/>
      <c r="I77" s="177"/>
      <c r="J77" s="177"/>
      <c r="K77" s="177"/>
      <c r="L77" s="177"/>
      <c r="M77" s="178"/>
      <c r="N77" s="5">
        <v>0</v>
      </c>
      <c r="O77" s="5">
        <v>0</v>
      </c>
      <c r="P77" s="5">
        <v>0</v>
      </c>
      <c r="Q77" s="5">
        <v>0</v>
      </c>
      <c r="R77" s="5">
        <v>0</v>
      </c>
      <c r="S77" s="5">
        <v>0</v>
      </c>
      <c r="T77" s="60"/>
      <c r="U77" s="60">
        <v>0</v>
      </c>
      <c r="V77" s="60">
        <v>0</v>
      </c>
      <c r="W77" s="76">
        <v>0</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52"/>
    </row>
    <row r="78" spans="1:110" ht="15.75" customHeight="1" x14ac:dyDescent="0.25">
      <c r="A78" s="179" t="s">
        <v>45</v>
      </c>
      <c r="B78" s="180"/>
      <c r="C78" s="180"/>
      <c r="D78" s="180"/>
      <c r="E78" s="180"/>
      <c r="F78" s="180"/>
      <c r="G78" s="180"/>
      <c r="H78" s="180"/>
      <c r="I78" s="180"/>
      <c r="J78" s="180"/>
      <c r="K78" s="180"/>
      <c r="L78" s="180"/>
      <c r="M78" s="180"/>
      <c r="N78" s="180"/>
      <c r="O78" s="180"/>
      <c r="P78" s="180"/>
      <c r="Q78" s="180"/>
      <c r="R78" s="180"/>
      <c r="S78" s="180"/>
      <c r="T78" s="180"/>
      <c r="U78" s="180"/>
      <c r="V78" s="180"/>
      <c r="W78" s="181"/>
    </row>
    <row r="79" spans="1:110" ht="16.5" thickBot="1" x14ac:dyDescent="0.3">
      <c r="A79" s="102">
        <v>1</v>
      </c>
      <c r="B79" s="36"/>
      <c r="C79" s="103"/>
      <c r="D79" s="103"/>
      <c r="E79" s="36"/>
      <c r="F79" s="36"/>
      <c r="G79" s="36"/>
      <c r="H79" s="36"/>
      <c r="I79" s="36"/>
      <c r="J79" s="36"/>
      <c r="K79" s="36"/>
      <c r="L79" s="36"/>
      <c r="M79" s="36"/>
      <c r="N79" s="104"/>
      <c r="O79" s="104"/>
      <c r="P79" s="105"/>
      <c r="Q79" s="104"/>
      <c r="R79" s="104"/>
      <c r="S79" s="105"/>
      <c r="T79" s="105"/>
      <c r="U79" s="105"/>
      <c r="V79" s="105"/>
      <c r="W79" s="106"/>
    </row>
    <row r="80" spans="1:110" s="53" customFormat="1" ht="17.25" customHeight="1" thickBot="1" x14ac:dyDescent="0.3">
      <c r="A80" s="176" t="s">
        <v>85</v>
      </c>
      <c r="B80" s="177"/>
      <c r="C80" s="177"/>
      <c r="D80" s="177"/>
      <c r="E80" s="177"/>
      <c r="F80" s="177"/>
      <c r="G80" s="177"/>
      <c r="H80" s="177"/>
      <c r="I80" s="177"/>
      <c r="J80" s="177"/>
      <c r="K80" s="177"/>
      <c r="L80" s="177"/>
      <c r="M80" s="178"/>
      <c r="N80" s="5">
        <v>0</v>
      </c>
      <c r="O80" s="5">
        <v>0</v>
      </c>
      <c r="P80" s="5">
        <v>0</v>
      </c>
      <c r="Q80" s="5">
        <v>0</v>
      </c>
      <c r="R80" s="5">
        <v>0</v>
      </c>
      <c r="S80" s="5">
        <v>0</v>
      </c>
      <c r="T80" s="60"/>
      <c r="U80" s="60">
        <v>0</v>
      </c>
      <c r="V80" s="60">
        <v>0</v>
      </c>
      <c r="W80" s="76">
        <v>0</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52"/>
    </row>
    <row r="81" spans="1:110" ht="15.75" customHeight="1" thickBot="1" x14ac:dyDescent="0.3">
      <c r="A81" s="179" t="s">
        <v>46</v>
      </c>
      <c r="B81" s="180"/>
      <c r="C81" s="180"/>
      <c r="D81" s="180"/>
      <c r="E81" s="180"/>
      <c r="F81" s="180"/>
      <c r="G81" s="180"/>
      <c r="H81" s="180"/>
      <c r="I81" s="180"/>
      <c r="J81" s="180"/>
      <c r="K81" s="180"/>
      <c r="L81" s="180"/>
      <c r="M81" s="180"/>
      <c r="N81" s="180"/>
      <c r="O81" s="180"/>
      <c r="P81" s="180"/>
      <c r="Q81" s="180"/>
      <c r="R81" s="180"/>
      <c r="S81" s="180"/>
      <c r="T81" s="180"/>
      <c r="U81" s="180"/>
      <c r="V81" s="180"/>
      <c r="W81" s="181"/>
    </row>
    <row r="82" spans="1:110" s="53" customFormat="1" ht="17.25" customHeight="1" thickBot="1" x14ac:dyDescent="0.3">
      <c r="A82" s="176" t="s">
        <v>86</v>
      </c>
      <c r="B82" s="177"/>
      <c r="C82" s="177"/>
      <c r="D82" s="177"/>
      <c r="E82" s="177"/>
      <c r="F82" s="177"/>
      <c r="G82" s="177"/>
      <c r="H82" s="177"/>
      <c r="I82" s="177"/>
      <c r="J82" s="177"/>
      <c r="K82" s="177"/>
      <c r="L82" s="177"/>
      <c r="M82" s="178"/>
      <c r="N82" s="5">
        <v>0</v>
      </c>
      <c r="O82" s="5">
        <v>0</v>
      </c>
      <c r="P82" s="5">
        <v>0</v>
      </c>
      <c r="Q82" s="5">
        <v>0</v>
      </c>
      <c r="R82" s="5">
        <v>0</v>
      </c>
      <c r="S82" s="5">
        <v>0</v>
      </c>
      <c r="T82" s="60"/>
      <c r="U82" s="107">
        <v>0</v>
      </c>
      <c r="V82" s="107">
        <v>0</v>
      </c>
      <c r="W82" s="107">
        <v>0</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52"/>
    </row>
    <row r="83" spans="1:110" ht="15.75" customHeight="1" x14ac:dyDescent="0.25">
      <c r="A83" s="179" t="s">
        <v>47</v>
      </c>
      <c r="B83" s="180"/>
      <c r="C83" s="180"/>
      <c r="D83" s="180"/>
      <c r="E83" s="180"/>
      <c r="F83" s="180"/>
      <c r="G83" s="180"/>
      <c r="H83" s="180"/>
      <c r="I83" s="180"/>
      <c r="J83" s="180"/>
      <c r="K83" s="180"/>
      <c r="L83" s="180"/>
      <c r="M83" s="180"/>
      <c r="N83" s="180"/>
      <c r="O83" s="180"/>
      <c r="P83" s="180"/>
      <c r="Q83" s="180"/>
      <c r="R83" s="180"/>
      <c r="S83" s="180"/>
      <c r="T83" s="180"/>
      <c r="U83" s="180"/>
      <c r="V83" s="180"/>
      <c r="W83" s="181"/>
    </row>
    <row r="84" spans="1:110" s="3" customFormat="1" ht="153.75" thickBot="1" x14ac:dyDescent="0.3">
      <c r="A84" s="18">
        <v>1</v>
      </c>
      <c r="B84" s="145" t="s">
        <v>152</v>
      </c>
      <c r="C84" s="94" t="s">
        <v>193</v>
      </c>
      <c r="D84" s="95" t="s">
        <v>194</v>
      </c>
      <c r="E84" s="134" t="s">
        <v>195</v>
      </c>
      <c r="F84" s="97">
        <v>42370</v>
      </c>
      <c r="G84" s="97">
        <v>43465</v>
      </c>
      <c r="H84" s="95" t="s">
        <v>115</v>
      </c>
      <c r="I84" s="87" t="s">
        <v>196</v>
      </c>
      <c r="J84" s="87" t="s">
        <v>197</v>
      </c>
      <c r="K84" s="87"/>
      <c r="L84" s="95" t="s">
        <v>186</v>
      </c>
      <c r="M84" s="95">
        <v>121</v>
      </c>
      <c r="N84" s="38">
        <v>1228666.99</v>
      </c>
      <c r="O84" s="38">
        <v>222029.07</v>
      </c>
      <c r="P84" s="38">
        <v>0</v>
      </c>
      <c r="Q84" s="38">
        <v>0</v>
      </c>
      <c r="R84" s="38">
        <v>715743</v>
      </c>
      <c r="S84" s="99">
        <f>N84+O84+P84+Q84+R84</f>
        <v>2166439.06</v>
      </c>
      <c r="T84" s="26" t="s">
        <v>117</v>
      </c>
      <c r="U84" s="20">
        <v>2</v>
      </c>
      <c r="V84" s="38">
        <f>644285.54+12656.69+12948.23+303015.93</f>
        <v>972906.3899999999</v>
      </c>
      <c r="W84" s="101">
        <f>116427.07+2287.15+2339.84+54757.17</f>
        <v>175811.22999999998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53" customFormat="1" ht="17.25" customHeight="1" thickBot="1" x14ac:dyDescent="0.3">
      <c r="A85" s="176" t="s">
        <v>87</v>
      </c>
      <c r="B85" s="177"/>
      <c r="C85" s="177"/>
      <c r="D85" s="177"/>
      <c r="E85" s="177"/>
      <c r="F85" s="177"/>
      <c r="G85" s="177"/>
      <c r="H85" s="177"/>
      <c r="I85" s="177"/>
      <c r="J85" s="177"/>
      <c r="K85" s="177"/>
      <c r="L85" s="177"/>
      <c r="M85" s="178"/>
      <c r="N85" s="5">
        <f t="shared" ref="N85:S85" si="14">N84</f>
        <v>1228666.99</v>
      </c>
      <c r="O85" s="5">
        <f t="shared" si="14"/>
        <v>222029.07</v>
      </c>
      <c r="P85" s="5">
        <f t="shared" si="14"/>
        <v>0</v>
      </c>
      <c r="Q85" s="5">
        <f t="shared" si="14"/>
        <v>0</v>
      </c>
      <c r="R85" s="5">
        <f t="shared" si="14"/>
        <v>715743</v>
      </c>
      <c r="S85" s="5">
        <f t="shared" si="14"/>
        <v>2166439.06</v>
      </c>
      <c r="T85" s="5"/>
      <c r="U85" s="5">
        <f>U84</f>
        <v>2</v>
      </c>
      <c r="V85" s="50">
        <f>V84</f>
        <v>972906.3899999999</v>
      </c>
      <c r="W85" s="51">
        <f>W84</f>
        <v>175811.22999999998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52"/>
    </row>
    <row r="86" spans="1:110" ht="15.75" customHeight="1" x14ac:dyDescent="0.25">
      <c r="A86" s="179" t="s">
        <v>48</v>
      </c>
      <c r="B86" s="180"/>
      <c r="C86" s="180"/>
      <c r="D86" s="180"/>
      <c r="E86" s="180"/>
      <c r="F86" s="180"/>
      <c r="G86" s="180"/>
      <c r="H86" s="180"/>
      <c r="I86" s="180"/>
      <c r="J86" s="180"/>
      <c r="K86" s="180"/>
      <c r="L86" s="180"/>
      <c r="M86" s="180"/>
      <c r="N86" s="180"/>
      <c r="O86" s="180"/>
      <c r="P86" s="180"/>
      <c r="Q86" s="180"/>
      <c r="R86" s="180"/>
      <c r="S86" s="180"/>
      <c r="T86" s="180"/>
      <c r="U86" s="180"/>
      <c r="V86" s="180"/>
      <c r="W86" s="181"/>
    </row>
    <row r="87" spans="1:110" s="82" customFormat="1" ht="16.5" thickBot="1" x14ac:dyDescent="0.3">
      <c r="A87" s="18">
        <v>1</v>
      </c>
      <c r="B87" s="108"/>
      <c r="C87" s="94"/>
      <c r="D87" s="95"/>
      <c r="E87" s="61"/>
      <c r="F87" s="109"/>
      <c r="G87" s="109"/>
      <c r="H87" s="110"/>
      <c r="I87" s="23"/>
      <c r="J87" s="23"/>
      <c r="K87" s="23"/>
      <c r="L87" s="20"/>
      <c r="M87" s="20"/>
      <c r="N87" s="7"/>
      <c r="O87" s="7"/>
      <c r="P87" s="7"/>
      <c r="Q87" s="7"/>
      <c r="R87" s="7"/>
      <c r="S87" s="25"/>
      <c r="T87" s="26"/>
      <c r="U87" s="20"/>
      <c r="V87" s="7"/>
      <c r="W87" s="111"/>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3"/>
    </row>
    <row r="88" spans="1:110" s="53" customFormat="1" ht="17.25" customHeight="1" thickBot="1" x14ac:dyDescent="0.3">
      <c r="A88" s="176" t="s">
        <v>88</v>
      </c>
      <c r="B88" s="177"/>
      <c r="C88" s="177"/>
      <c r="D88" s="177"/>
      <c r="E88" s="177"/>
      <c r="F88" s="177"/>
      <c r="G88" s="177"/>
      <c r="H88" s="177"/>
      <c r="I88" s="177"/>
      <c r="J88" s="177"/>
      <c r="K88" s="177"/>
      <c r="L88" s="177"/>
      <c r="M88" s="178"/>
      <c r="N88" s="5">
        <f t="shared" ref="N88:S88" si="15">N87</f>
        <v>0</v>
      </c>
      <c r="O88" s="5">
        <f t="shared" si="15"/>
        <v>0</v>
      </c>
      <c r="P88" s="60">
        <f t="shared" si="15"/>
        <v>0</v>
      </c>
      <c r="Q88" s="5">
        <f t="shared" si="15"/>
        <v>0</v>
      </c>
      <c r="R88" s="5">
        <f t="shared" si="15"/>
        <v>0</v>
      </c>
      <c r="S88" s="60">
        <f t="shared" si="15"/>
        <v>0</v>
      </c>
      <c r="T88" s="60"/>
      <c r="U88" s="60">
        <f>U87</f>
        <v>0</v>
      </c>
      <c r="V88" s="60">
        <f>V87</f>
        <v>0</v>
      </c>
      <c r="W88" s="76">
        <f>W87</f>
        <v>0</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52"/>
    </row>
    <row r="89" spans="1:110" ht="15.75" customHeight="1" x14ac:dyDescent="0.25">
      <c r="A89" s="221" t="s">
        <v>49</v>
      </c>
      <c r="B89" s="222"/>
      <c r="C89" s="222"/>
      <c r="D89" s="222"/>
      <c r="E89" s="222"/>
      <c r="F89" s="222"/>
      <c r="G89" s="222"/>
      <c r="H89" s="222"/>
      <c r="I89" s="222"/>
      <c r="J89" s="222"/>
      <c r="K89" s="222"/>
      <c r="L89" s="222"/>
      <c r="M89" s="222"/>
      <c r="N89" s="222"/>
      <c r="O89" s="222"/>
      <c r="P89" s="222"/>
      <c r="Q89" s="222"/>
      <c r="R89" s="222"/>
      <c r="S89" s="222"/>
      <c r="T89" s="222"/>
      <c r="U89" s="222"/>
      <c r="V89" s="222"/>
      <c r="W89" s="223"/>
    </row>
    <row r="90" spans="1:110" ht="15.75" customHeight="1" thickBot="1" x14ac:dyDescent="0.3">
      <c r="A90" s="112">
        <v>1</v>
      </c>
      <c r="B90" s="112"/>
      <c r="C90" s="112"/>
      <c r="D90" s="112"/>
      <c r="E90" s="112"/>
      <c r="F90" s="112"/>
      <c r="G90" s="112"/>
      <c r="H90" s="112"/>
      <c r="I90" s="112"/>
      <c r="J90" s="112"/>
      <c r="K90" s="112"/>
      <c r="L90" s="112"/>
      <c r="M90" s="112"/>
      <c r="N90" s="112"/>
      <c r="O90" s="112"/>
      <c r="P90" s="112"/>
      <c r="Q90" s="112"/>
      <c r="R90" s="112"/>
      <c r="S90" s="112"/>
      <c r="T90" s="112"/>
      <c r="U90" s="112"/>
      <c r="V90" s="113"/>
      <c r="W90" s="113"/>
    </row>
    <row r="91" spans="1:110" s="53" customFormat="1" ht="17.25" customHeight="1" thickBot="1" x14ac:dyDescent="0.3">
      <c r="A91" s="176" t="s">
        <v>89</v>
      </c>
      <c r="B91" s="177"/>
      <c r="C91" s="177"/>
      <c r="D91" s="177"/>
      <c r="E91" s="177"/>
      <c r="F91" s="177"/>
      <c r="G91" s="177"/>
      <c r="H91" s="177"/>
      <c r="I91" s="177"/>
      <c r="J91" s="177"/>
      <c r="K91" s="177"/>
      <c r="L91" s="177"/>
      <c r="M91" s="178"/>
      <c r="N91" s="5">
        <f>N90</f>
        <v>0</v>
      </c>
      <c r="O91" s="5">
        <f t="shared" ref="O91:S91" si="16">O90</f>
        <v>0</v>
      </c>
      <c r="P91" s="5">
        <f t="shared" si="16"/>
        <v>0</v>
      </c>
      <c r="Q91" s="5">
        <f t="shared" si="16"/>
        <v>0</v>
      </c>
      <c r="R91" s="5">
        <f t="shared" si="16"/>
        <v>0</v>
      </c>
      <c r="S91" s="5">
        <f t="shared" si="16"/>
        <v>0</v>
      </c>
      <c r="T91" s="60"/>
      <c r="U91" s="60">
        <f>U90</f>
        <v>0</v>
      </c>
      <c r="V91" s="60">
        <f>V90</f>
        <v>0</v>
      </c>
      <c r="W91" s="76">
        <f>W90</f>
        <v>0</v>
      </c>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52"/>
    </row>
    <row r="92" spans="1:110" ht="15.75" customHeight="1" x14ac:dyDescent="0.25">
      <c r="A92" s="221" t="s">
        <v>50</v>
      </c>
      <c r="B92" s="222"/>
      <c r="C92" s="222"/>
      <c r="D92" s="222"/>
      <c r="E92" s="222"/>
      <c r="F92" s="222"/>
      <c r="G92" s="222"/>
      <c r="H92" s="222"/>
      <c r="I92" s="222"/>
      <c r="J92" s="222"/>
      <c r="K92" s="222"/>
      <c r="L92" s="222"/>
      <c r="M92" s="222"/>
      <c r="N92" s="222"/>
      <c r="O92" s="222"/>
      <c r="P92" s="222"/>
      <c r="Q92" s="222"/>
      <c r="R92" s="222"/>
      <c r="S92" s="222"/>
      <c r="T92" s="222"/>
      <c r="U92" s="222"/>
      <c r="V92" s="222"/>
      <c r="W92" s="223"/>
    </row>
    <row r="93" spans="1:110" s="82" customFormat="1" ht="15.75" x14ac:dyDescent="0.25">
      <c r="A93" s="9">
        <v>1</v>
      </c>
      <c r="B93" s="78"/>
      <c r="C93" s="65"/>
      <c r="D93" s="66"/>
      <c r="E93" s="46"/>
      <c r="F93" s="79"/>
      <c r="G93" s="79"/>
      <c r="H93" s="80"/>
      <c r="I93" s="35"/>
      <c r="J93" s="35"/>
      <c r="K93" s="35"/>
      <c r="L93" s="12"/>
      <c r="M93" s="12"/>
      <c r="N93" s="8"/>
      <c r="O93" s="8"/>
      <c r="P93" s="8"/>
      <c r="Q93" s="8"/>
      <c r="R93" s="8"/>
      <c r="S93" s="16"/>
      <c r="T93" s="17"/>
      <c r="U93" s="12"/>
      <c r="V93" s="8"/>
      <c r="W93" s="81"/>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3"/>
    </row>
    <row r="94" spans="1:110" s="53" customFormat="1" ht="17.25" customHeight="1" thickBot="1" x14ac:dyDescent="0.3">
      <c r="A94" s="224" t="s">
        <v>90</v>
      </c>
      <c r="B94" s="182"/>
      <c r="C94" s="182"/>
      <c r="D94" s="182"/>
      <c r="E94" s="182"/>
      <c r="F94" s="182"/>
      <c r="G94" s="182"/>
      <c r="H94" s="182"/>
      <c r="I94" s="182"/>
      <c r="J94" s="182"/>
      <c r="K94" s="182"/>
      <c r="L94" s="182"/>
      <c r="M94" s="183"/>
      <c r="N94" s="114">
        <f>N93</f>
        <v>0</v>
      </c>
      <c r="O94" s="114">
        <f t="shared" ref="O94:S94" si="17">O93</f>
        <v>0</v>
      </c>
      <c r="P94" s="114">
        <f t="shared" si="17"/>
        <v>0</v>
      </c>
      <c r="Q94" s="114">
        <f t="shared" si="17"/>
        <v>0</v>
      </c>
      <c r="R94" s="114">
        <f t="shared" si="17"/>
        <v>0</v>
      </c>
      <c r="S94" s="114">
        <f t="shared" si="17"/>
        <v>0</v>
      </c>
      <c r="T94" s="115"/>
      <c r="U94" s="107">
        <f>U93</f>
        <v>0</v>
      </c>
      <c r="V94" s="107">
        <f>V93</f>
        <v>0</v>
      </c>
      <c r="W94" s="107">
        <f>W93</f>
        <v>0</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52"/>
    </row>
    <row r="95" spans="1:110" ht="15.75" customHeight="1" x14ac:dyDescent="0.25">
      <c r="A95" s="179" t="s">
        <v>51</v>
      </c>
      <c r="B95" s="180"/>
      <c r="C95" s="180"/>
      <c r="D95" s="180"/>
      <c r="E95" s="180"/>
      <c r="F95" s="180"/>
      <c r="G95" s="180"/>
      <c r="H95" s="180"/>
      <c r="I95" s="180"/>
      <c r="J95" s="180"/>
      <c r="K95" s="180"/>
      <c r="L95" s="180"/>
      <c r="M95" s="180"/>
      <c r="N95" s="222"/>
      <c r="O95" s="222"/>
      <c r="P95" s="222"/>
      <c r="Q95" s="222"/>
      <c r="R95" s="222"/>
      <c r="S95" s="222"/>
      <c r="T95" s="222"/>
      <c r="U95" s="180"/>
      <c r="V95" s="180"/>
      <c r="W95" s="181"/>
    </row>
    <row r="96" spans="1:110" s="82" customFormat="1" ht="15.75" x14ac:dyDescent="0.25">
      <c r="A96" s="9">
        <v>1</v>
      </c>
      <c r="B96" s="78"/>
      <c r="C96" s="65"/>
      <c r="D96" s="66"/>
      <c r="E96" s="46"/>
      <c r="F96" s="79"/>
      <c r="G96" s="79"/>
      <c r="H96" s="80"/>
      <c r="I96" s="35"/>
      <c r="J96" s="35"/>
      <c r="K96" s="35"/>
      <c r="L96" s="12"/>
      <c r="M96" s="12"/>
      <c r="N96" s="8"/>
      <c r="O96" s="8"/>
      <c r="P96" s="8"/>
      <c r="Q96" s="116"/>
      <c r="R96" s="116"/>
      <c r="S96" s="117"/>
      <c r="T96" s="118"/>
      <c r="U96" s="80"/>
      <c r="V96" s="8"/>
      <c r="W96" s="81"/>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3"/>
    </row>
    <row r="97" spans="1:110" ht="16.5" thickBot="1" x14ac:dyDescent="0.3">
      <c r="A97" s="54">
        <v>2</v>
      </c>
      <c r="B97" s="55"/>
      <c r="C97" s="56"/>
      <c r="D97" s="56"/>
      <c r="E97" s="55"/>
      <c r="F97" s="55"/>
      <c r="G97" s="55"/>
      <c r="H97" s="55"/>
      <c r="I97" s="55"/>
      <c r="J97" s="55"/>
      <c r="K97" s="55"/>
      <c r="L97" s="55"/>
      <c r="M97" s="55"/>
      <c r="N97" s="57"/>
      <c r="O97" s="57"/>
      <c r="P97" s="58"/>
      <c r="Q97" s="57"/>
      <c r="R97" s="57"/>
      <c r="S97" s="58"/>
      <c r="T97" s="58"/>
      <c r="U97" s="58"/>
      <c r="V97" s="58"/>
      <c r="W97" s="59"/>
    </row>
    <row r="98" spans="1:110" s="53" customFormat="1" ht="17.25" customHeight="1" thickBot="1" x14ac:dyDescent="0.3">
      <c r="A98" s="176" t="s">
        <v>91</v>
      </c>
      <c r="B98" s="177"/>
      <c r="C98" s="177"/>
      <c r="D98" s="177"/>
      <c r="E98" s="177"/>
      <c r="F98" s="177"/>
      <c r="G98" s="177"/>
      <c r="H98" s="177"/>
      <c r="I98" s="177"/>
      <c r="J98" s="177"/>
      <c r="K98" s="177"/>
      <c r="L98" s="177"/>
      <c r="M98" s="178"/>
      <c r="N98" s="5">
        <f t="shared" ref="N98:S98" si="18">N96</f>
        <v>0</v>
      </c>
      <c r="O98" s="5">
        <f t="shared" si="18"/>
        <v>0</v>
      </c>
      <c r="P98" s="5">
        <f t="shared" si="18"/>
        <v>0</v>
      </c>
      <c r="Q98" s="5">
        <f t="shared" si="18"/>
        <v>0</v>
      </c>
      <c r="R98" s="5">
        <f t="shared" si="18"/>
        <v>0</v>
      </c>
      <c r="S98" s="5">
        <f t="shared" si="18"/>
        <v>0</v>
      </c>
      <c r="T98" s="60"/>
      <c r="U98" s="60">
        <f>U96</f>
        <v>0</v>
      </c>
      <c r="V98" s="60">
        <f>V96</f>
        <v>0</v>
      </c>
      <c r="W98" s="76">
        <f>W96</f>
        <v>0</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52"/>
    </row>
    <row r="99" spans="1:110" ht="15.75" customHeight="1" x14ac:dyDescent="0.25">
      <c r="A99" s="179" t="s">
        <v>52</v>
      </c>
      <c r="B99" s="180"/>
      <c r="C99" s="180"/>
      <c r="D99" s="180"/>
      <c r="E99" s="180"/>
      <c r="F99" s="180"/>
      <c r="G99" s="180"/>
      <c r="H99" s="180"/>
      <c r="I99" s="180"/>
      <c r="J99" s="180"/>
      <c r="K99" s="180"/>
      <c r="L99" s="180"/>
      <c r="M99" s="180"/>
      <c r="N99" s="180"/>
      <c r="O99" s="180"/>
      <c r="P99" s="180"/>
      <c r="Q99" s="180"/>
      <c r="R99" s="180"/>
      <c r="S99" s="180"/>
      <c r="T99" s="180"/>
      <c r="U99" s="180"/>
      <c r="V99" s="180"/>
      <c r="W99" s="181"/>
    </row>
    <row r="100" spans="1:110" s="82" customFormat="1" ht="15.75" x14ac:dyDescent="0.25">
      <c r="A100" s="9">
        <v>1</v>
      </c>
      <c r="B100" s="78"/>
      <c r="C100" s="65"/>
      <c r="D100" s="66"/>
      <c r="E100" s="46"/>
      <c r="F100" s="79"/>
      <c r="G100" s="79"/>
      <c r="H100" s="80"/>
      <c r="I100" s="35"/>
      <c r="J100" s="35"/>
      <c r="K100" s="35"/>
      <c r="L100" s="12"/>
      <c r="M100" s="12"/>
      <c r="N100" s="8"/>
      <c r="O100" s="8"/>
      <c r="P100" s="8"/>
      <c r="Q100" s="8"/>
      <c r="R100" s="8"/>
      <c r="S100" s="16"/>
      <c r="T100" s="17"/>
      <c r="U100" s="12"/>
      <c r="V100" s="8"/>
      <c r="W100" s="81"/>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3"/>
    </row>
    <row r="101" spans="1:110" ht="16.5" thickBot="1" x14ac:dyDescent="0.3">
      <c r="A101" s="54">
        <v>2</v>
      </c>
      <c r="B101" s="55"/>
      <c r="C101" s="56"/>
      <c r="D101" s="56"/>
      <c r="E101" s="55"/>
      <c r="F101" s="55"/>
      <c r="G101" s="55"/>
      <c r="H101" s="55"/>
      <c r="I101" s="55"/>
      <c r="J101" s="55"/>
      <c r="K101" s="55"/>
      <c r="L101" s="55"/>
      <c r="M101" s="55"/>
      <c r="N101" s="57"/>
      <c r="O101" s="57"/>
      <c r="P101" s="58"/>
      <c r="Q101" s="57"/>
      <c r="R101" s="57"/>
      <c r="S101" s="58"/>
      <c r="T101" s="58"/>
      <c r="U101" s="58"/>
      <c r="V101" s="58"/>
      <c r="W101" s="59"/>
    </row>
    <row r="102" spans="1:110" s="53" customFormat="1" ht="17.25" customHeight="1" thickBot="1" x14ac:dyDescent="0.3">
      <c r="A102" s="176" t="s">
        <v>92</v>
      </c>
      <c r="B102" s="177"/>
      <c r="C102" s="177"/>
      <c r="D102" s="177"/>
      <c r="E102" s="177"/>
      <c r="F102" s="177"/>
      <c r="G102" s="177"/>
      <c r="H102" s="177"/>
      <c r="I102" s="177"/>
      <c r="J102" s="177"/>
      <c r="K102" s="177"/>
      <c r="L102" s="177"/>
      <c r="M102" s="178"/>
      <c r="N102" s="5">
        <f t="shared" ref="N102:S102" si="19">N100</f>
        <v>0</v>
      </c>
      <c r="O102" s="5">
        <f t="shared" si="19"/>
        <v>0</v>
      </c>
      <c r="P102" s="5">
        <f t="shared" si="19"/>
        <v>0</v>
      </c>
      <c r="Q102" s="5">
        <f t="shared" si="19"/>
        <v>0</v>
      </c>
      <c r="R102" s="5">
        <f t="shared" si="19"/>
        <v>0</v>
      </c>
      <c r="S102" s="5">
        <f t="shared" si="19"/>
        <v>0</v>
      </c>
      <c r="T102" s="60"/>
      <c r="U102" s="60">
        <f>U100</f>
        <v>0</v>
      </c>
      <c r="V102" s="60">
        <f>V100</f>
        <v>0</v>
      </c>
      <c r="W102" s="76">
        <f>W100</f>
        <v>0</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52"/>
    </row>
    <row r="103" spans="1:110" ht="15.75" customHeight="1" x14ac:dyDescent="0.25">
      <c r="A103" s="179" t="s">
        <v>53</v>
      </c>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1"/>
    </row>
    <row r="104" spans="1:110" ht="15.75" x14ac:dyDescent="0.25">
      <c r="A104" s="54">
        <v>1</v>
      </c>
      <c r="B104" s="119"/>
      <c r="C104" s="120"/>
      <c r="D104" s="120"/>
      <c r="E104" s="55"/>
      <c r="F104" s="55"/>
      <c r="G104" s="55"/>
      <c r="H104" s="55"/>
      <c r="I104" s="55"/>
      <c r="J104" s="55"/>
      <c r="K104" s="55"/>
      <c r="L104" s="55"/>
      <c r="M104" s="55"/>
      <c r="N104" s="57"/>
      <c r="O104" s="57"/>
      <c r="P104" s="58"/>
      <c r="Q104" s="57"/>
      <c r="R104" s="57"/>
      <c r="S104" s="58"/>
      <c r="T104" s="58"/>
      <c r="U104" s="58"/>
      <c r="V104" s="58"/>
      <c r="W104" s="59"/>
    </row>
    <row r="105" spans="1:110" ht="16.5" thickBot="1" x14ac:dyDescent="0.3">
      <c r="A105" s="18">
        <v>2</v>
      </c>
      <c r="B105" s="121"/>
      <c r="C105" s="88"/>
      <c r="D105" s="88"/>
      <c r="E105" s="36"/>
      <c r="F105" s="36"/>
      <c r="G105" s="36"/>
      <c r="H105" s="36"/>
      <c r="I105" s="23"/>
      <c r="J105" s="23"/>
      <c r="K105" s="23"/>
      <c r="L105" s="23"/>
      <c r="M105" s="36"/>
      <c r="N105" s="31"/>
      <c r="O105" s="31"/>
      <c r="P105" s="89"/>
      <c r="Q105" s="104"/>
      <c r="R105" s="31"/>
      <c r="S105" s="89"/>
      <c r="T105" s="89"/>
      <c r="U105" s="89"/>
      <c r="V105" s="89"/>
      <c r="W105" s="90"/>
    </row>
    <row r="106" spans="1:110" s="53" customFormat="1" ht="17.25" customHeight="1" thickBot="1" x14ac:dyDescent="0.3">
      <c r="A106" s="176" t="s">
        <v>93</v>
      </c>
      <c r="B106" s="177"/>
      <c r="C106" s="177"/>
      <c r="D106" s="177"/>
      <c r="E106" s="177"/>
      <c r="F106" s="177"/>
      <c r="G106" s="177"/>
      <c r="H106" s="177"/>
      <c r="I106" s="177"/>
      <c r="J106" s="177"/>
      <c r="K106" s="177"/>
      <c r="L106" s="177"/>
      <c r="M106" s="178"/>
      <c r="N106" s="122">
        <v>0</v>
      </c>
      <c r="O106" s="122">
        <v>0</v>
      </c>
      <c r="P106" s="122">
        <v>0</v>
      </c>
      <c r="Q106" s="122">
        <v>0</v>
      </c>
      <c r="R106" s="122">
        <v>0</v>
      </c>
      <c r="S106" s="122">
        <v>0</v>
      </c>
      <c r="T106" s="60"/>
      <c r="U106" s="60">
        <v>0</v>
      </c>
      <c r="V106" s="60">
        <v>0</v>
      </c>
      <c r="W106" s="76">
        <v>0</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52"/>
    </row>
    <row r="107" spans="1:110" ht="15.75" customHeight="1" x14ac:dyDescent="0.25">
      <c r="A107" s="179" t="s">
        <v>54</v>
      </c>
      <c r="B107" s="180"/>
      <c r="C107" s="180"/>
      <c r="D107" s="180"/>
      <c r="E107" s="180"/>
      <c r="F107" s="180"/>
      <c r="G107" s="180"/>
      <c r="H107" s="180"/>
      <c r="I107" s="180"/>
      <c r="J107" s="180"/>
      <c r="K107" s="180"/>
      <c r="L107" s="180"/>
      <c r="M107" s="180"/>
      <c r="N107" s="222"/>
      <c r="O107" s="222"/>
      <c r="P107" s="222"/>
      <c r="Q107" s="222"/>
      <c r="R107" s="222"/>
      <c r="S107" s="222"/>
      <c r="T107" s="180"/>
      <c r="U107" s="180"/>
      <c r="V107" s="180"/>
      <c r="W107" s="181"/>
    </row>
    <row r="108" spans="1:110" ht="15.75" x14ac:dyDescent="0.25">
      <c r="A108" s="54">
        <v>1</v>
      </c>
      <c r="B108" s="55"/>
      <c r="C108" s="56"/>
      <c r="D108" s="56"/>
      <c r="E108" s="55"/>
      <c r="F108" s="55"/>
      <c r="G108" s="55"/>
      <c r="H108" s="55"/>
      <c r="I108" s="55"/>
      <c r="J108" s="55"/>
      <c r="K108" s="55"/>
      <c r="L108" s="55"/>
      <c r="M108" s="55"/>
      <c r="N108" s="57"/>
      <c r="O108" s="57"/>
      <c r="P108" s="58"/>
      <c r="Q108" s="57"/>
      <c r="R108" s="57"/>
      <c r="S108" s="58"/>
      <c r="T108" s="58"/>
      <c r="U108" s="58"/>
      <c r="V108" s="58"/>
      <c r="W108" s="59"/>
    </row>
    <row r="109" spans="1:110" ht="16.5" thickBot="1" x14ac:dyDescent="0.3">
      <c r="A109" s="18">
        <v>2</v>
      </c>
      <c r="B109" s="36"/>
      <c r="C109" s="91"/>
      <c r="D109" s="91"/>
      <c r="E109" s="36"/>
      <c r="F109" s="36"/>
      <c r="G109" s="36"/>
      <c r="H109" s="36"/>
      <c r="I109" s="23"/>
      <c r="J109" s="23"/>
      <c r="K109" s="23"/>
      <c r="L109" s="23"/>
      <c r="M109" s="36"/>
      <c r="N109" s="31"/>
      <c r="O109" s="31"/>
      <c r="P109" s="89"/>
      <c r="Q109" s="104"/>
      <c r="R109" s="31"/>
      <c r="S109" s="89"/>
      <c r="T109" s="89"/>
      <c r="U109" s="89"/>
      <c r="V109" s="89"/>
      <c r="W109" s="90"/>
    </row>
    <row r="110" spans="1:110" s="53" customFormat="1" ht="17.25" customHeight="1" thickBot="1" x14ac:dyDescent="0.3">
      <c r="A110" s="176" t="s">
        <v>94</v>
      </c>
      <c r="B110" s="177"/>
      <c r="C110" s="177"/>
      <c r="D110" s="177"/>
      <c r="E110" s="177"/>
      <c r="F110" s="177"/>
      <c r="G110" s="177"/>
      <c r="H110" s="177"/>
      <c r="I110" s="177"/>
      <c r="J110" s="177"/>
      <c r="K110" s="177"/>
      <c r="L110" s="177"/>
      <c r="M110" s="178"/>
      <c r="N110" s="122">
        <v>0</v>
      </c>
      <c r="O110" s="122">
        <v>0</v>
      </c>
      <c r="P110" s="122">
        <v>0</v>
      </c>
      <c r="Q110" s="122">
        <v>0</v>
      </c>
      <c r="R110" s="122">
        <v>0</v>
      </c>
      <c r="S110" s="122">
        <v>0</v>
      </c>
      <c r="T110" s="60"/>
      <c r="U110" s="60">
        <v>0</v>
      </c>
      <c r="V110" s="60">
        <v>0</v>
      </c>
      <c r="W110" s="76">
        <v>0</v>
      </c>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52"/>
    </row>
    <row r="111" spans="1:110" ht="15.75" customHeight="1" thickBot="1" x14ac:dyDescent="0.3">
      <c r="A111" s="187" t="s">
        <v>55</v>
      </c>
      <c r="B111" s="188"/>
      <c r="C111" s="188"/>
      <c r="D111" s="188"/>
      <c r="E111" s="188"/>
      <c r="F111" s="188"/>
      <c r="G111" s="188"/>
      <c r="H111" s="188"/>
      <c r="I111" s="188"/>
      <c r="J111" s="188"/>
      <c r="K111" s="188"/>
      <c r="L111" s="188"/>
      <c r="M111" s="188"/>
      <c r="N111" s="225"/>
      <c r="O111" s="225"/>
      <c r="P111" s="225"/>
      <c r="Q111" s="225"/>
      <c r="R111" s="225"/>
      <c r="S111" s="225"/>
      <c r="T111" s="188"/>
      <c r="U111" s="188"/>
      <c r="V111" s="188"/>
      <c r="W111" s="189"/>
    </row>
    <row r="112" spans="1:110" ht="15.75" x14ac:dyDescent="0.25">
      <c r="A112" s="54">
        <v>1</v>
      </c>
      <c r="B112" s="55"/>
      <c r="C112" s="56"/>
      <c r="D112" s="56"/>
      <c r="E112" s="55"/>
      <c r="F112" s="55"/>
      <c r="G112" s="55"/>
      <c r="H112" s="55"/>
      <c r="I112" s="55"/>
      <c r="J112" s="55"/>
      <c r="K112" s="55"/>
      <c r="L112" s="55"/>
      <c r="M112" s="55"/>
      <c r="N112" s="57"/>
      <c r="O112" s="57"/>
      <c r="P112" s="58"/>
      <c r="Q112" s="57"/>
      <c r="R112" s="57"/>
      <c r="S112" s="58"/>
      <c r="T112" s="58"/>
      <c r="U112" s="58"/>
      <c r="V112" s="58"/>
      <c r="W112" s="59"/>
    </row>
    <row r="113" spans="1:110" ht="15.75" x14ac:dyDescent="0.25">
      <c r="A113" s="9">
        <v>2</v>
      </c>
      <c r="B113" s="55"/>
      <c r="C113" s="83"/>
      <c r="D113" s="83"/>
      <c r="E113" s="55"/>
      <c r="F113" s="55"/>
      <c r="G113" s="55"/>
      <c r="H113" s="55"/>
      <c r="I113" s="35"/>
      <c r="J113" s="35"/>
      <c r="K113" s="35"/>
      <c r="L113" s="35"/>
      <c r="M113" s="55"/>
      <c r="N113" s="29"/>
      <c r="O113" s="29"/>
      <c r="P113" s="33"/>
      <c r="Q113" s="57"/>
      <c r="R113" s="29"/>
      <c r="S113" s="33"/>
      <c r="T113" s="33"/>
      <c r="U113" s="33"/>
      <c r="V113" s="33"/>
      <c r="W113" s="84"/>
    </row>
    <row r="114" spans="1:110" ht="16.5" thickBot="1" x14ac:dyDescent="0.3">
      <c r="A114" s="18">
        <v>3</v>
      </c>
      <c r="B114" s="36"/>
      <c r="C114" s="91"/>
      <c r="D114" s="91"/>
      <c r="E114" s="36"/>
      <c r="F114" s="36"/>
      <c r="G114" s="36"/>
      <c r="H114" s="36"/>
      <c r="I114" s="23"/>
      <c r="J114" s="23"/>
      <c r="K114" s="23"/>
      <c r="L114" s="23"/>
      <c r="M114" s="36"/>
      <c r="N114" s="31"/>
      <c r="O114" s="31"/>
      <c r="P114" s="89"/>
      <c r="Q114" s="104"/>
      <c r="R114" s="31"/>
      <c r="S114" s="89"/>
      <c r="T114" s="89"/>
      <c r="U114" s="89"/>
      <c r="V114" s="89"/>
      <c r="W114" s="90"/>
    </row>
    <row r="115" spans="1:110" s="53" customFormat="1" ht="17.25" customHeight="1" thickBot="1" x14ac:dyDescent="0.3">
      <c r="A115" s="176" t="s">
        <v>95</v>
      </c>
      <c r="B115" s="177"/>
      <c r="C115" s="177"/>
      <c r="D115" s="177"/>
      <c r="E115" s="177"/>
      <c r="F115" s="177"/>
      <c r="G115" s="177"/>
      <c r="H115" s="177"/>
      <c r="I115" s="177"/>
      <c r="J115" s="177"/>
      <c r="K115" s="177"/>
      <c r="L115" s="177"/>
      <c r="M115" s="178"/>
      <c r="N115" s="5">
        <f>N112</f>
        <v>0</v>
      </c>
      <c r="O115" s="5">
        <f t="shared" ref="O115:S115" si="20">O112</f>
        <v>0</v>
      </c>
      <c r="P115" s="5">
        <f t="shared" si="20"/>
        <v>0</v>
      </c>
      <c r="Q115" s="5">
        <f t="shared" si="20"/>
        <v>0</v>
      </c>
      <c r="R115" s="5">
        <f t="shared" si="20"/>
        <v>0</v>
      </c>
      <c r="S115" s="5">
        <f t="shared" si="20"/>
        <v>0</v>
      </c>
      <c r="T115" s="60"/>
      <c r="U115" s="60">
        <f>U112</f>
        <v>0</v>
      </c>
      <c r="V115" s="60">
        <f>V112</f>
        <v>0</v>
      </c>
      <c r="W115" s="76">
        <f>W112</f>
        <v>0</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52"/>
    </row>
    <row r="116" spans="1:110" ht="15.75" customHeight="1" thickBot="1" x14ac:dyDescent="0.3">
      <c r="A116" s="187" t="s">
        <v>56</v>
      </c>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9"/>
    </row>
    <row r="117" spans="1:110" ht="15.75" x14ac:dyDescent="0.25">
      <c r="A117" s="54">
        <v>1</v>
      </c>
      <c r="B117" s="55"/>
      <c r="C117" s="56"/>
      <c r="D117" s="56"/>
      <c r="E117" s="55"/>
      <c r="F117" s="55"/>
      <c r="G117" s="55"/>
      <c r="H117" s="55"/>
      <c r="I117" s="55"/>
      <c r="J117" s="55"/>
      <c r="K117" s="55"/>
      <c r="L117" s="55"/>
      <c r="M117" s="55"/>
      <c r="N117" s="57"/>
      <c r="O117" s="57"/>
      <c r="P117" s="58"/>
      <c r="Q117" s="57"/>
      <c r="R117" s="57"/>
      <c r="S117" s="58"/>
      <c r="T117" s="58"/>
      <c r="U117" s="58"/>
      <c r="V117" s="58"/>
      <c r="W117" s="59"/>
    </row>
    <row r="118" spans="1:110" ht="15.75" x14ac:dyDescent="0.25">
      <c r="A118" s="9">
        <v>2</v>
      </c>
      <c r="B118" s="55"/>
      <c r="C118" s="83"/>
      <c r="D118" s="83"/>
      <c r="E118" s="55"/>
      <c r="F118" s="55"/>
      <c r="G118" s="55"/>
      <c r="H118" s="55"/>
      <c r="I118" s="35"/>
      <c r="J118" s="35"/>
      <c r="K118" s="35"/>
      <c r="L118" s="35"/>
      <c r="M118" s="55"/>
      <c r="N118" s="29"/>
      <c r="O118" s="29"/>
      <c r="P118" s="33"/>
      <c r="Q118" s="57"/>
      <c r="R118" s="29"/>
      <c r="S118" s="33"/>
      <c r="T118" s="33"/>
      <c r="U118" s="33"/>
      <c r="V118" s="33"/>
      <c r="W118" s="84"/>
    </row>
    <row r="119" spans="1:110" ht="16.5" thickBot="1" x14ac:dyDescent="0.3">
      <c r="A119" s="18">
        <v>3</v>
      </c>
      <c r="B119" s="36"/>
      <c r="C119" s="91"/>
      <c r="D119" s="91"/>
      <c r="E119" s="36"/>
      <c r="F119" s="36"/>
      <c r="G119" s="36"/>
      <c r="H119" s="36"/>
      <c r="I119" s="23"/>
      <c r="J119" s="23"/>
      <c r="K119" s="23"/>
      <c r="L119" s="23"/>
      <c r="M119" s="36"/>
      <c r="N119" s="31"/>
      <c r="O119" s="31"/>
      <c r="P119" s="89"/>
      <c r="Q119" s="104"/>
      <c r="R119" s="31"/>
      <c r="S119" s="89"/>
      <c r="T119" s="89"/>
      <c r="U119" s="89"/>
      <c r="V119" s="89"/>
      <c r="W119" s="90"/>
    </row>
    <row r="120" spans="1:110" s="53" customFormat="1" ht="17.25" customHeight="1" thickBot="1" x14ac:dyDescent="0.3">
      <c r="A120" s="176" t="s">
        <v>96</v>
      </c>
      <c r="B120" s="177"/>
      <c r="C120" s="177"/>
      <c r="D120" s="177"/>
      <c r="E120" s="177"/>
      <c r="F120" s="177"/>
      <c r="G120" s="177"/>
      <c r="H120" s="177"/>
      <c r="I120" s="177"/>
      <c r="J120" s="177"/>
      <c r="K120" s="177"/>
      <c r="L120" s="177"/>
      <c r="M120" s="178"/>
      <c r="N120" s="5">
        <f>N117</f>
        <v>0</v>
      </c>
      <c r="O120" s="5">
        <f t="shared" ref="O120:S120" si="21">O117</f>
        <v>0</v>
      </c>
      <c r="P120" s="5">
        <f t="shared" si="21"/>
        <v>0</v>
      </c>
      <c r="Q120" s="5">
        <f t="shared" si="21"/>
        <v>0</v>
      </c>
      <c r="R120" s="5">
        <f t="shared" si="21"/>
        <v>0</v>
      </c>
      <c r="S120" s="5">
        <f t="shared" si="21"/>
        <v>0</v>
      </c>
      <c r="T120" s="60"/>
      <c r="U120" s="60">
        <f>U117</f>
        <v>0</v>
      </c>
      <c r="V120" s="60">
        <f>V117</f>
        <v>0</v>
      </c>
      <c r="W120" s="76">
        <f>W117</f>
        <v>0</v>
      </c>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52"/>
    </row>
    <row r="121" spans="1:110" ht="15.75" customHeight="1" x14ac:dyDescent="0.25">
      <c r="A121" s="179" t="s">
        <v>57</v>
      </c>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1"/>
    </row>
    <row r="122" spans="1:110" ht="15.75" x14ac:dyDescent="0.25">
      <c r="A122" s="54">
        <v>1</v>
      </c>
      <c r="B122" s="55"/>
      <c r="C122" s="56"/>
      <c r="D122" s="56"/>
      <c r="E122" s="55"/>
      <c r="F122" s="55"/>
      <c r="G122" s="55"/>
      <c r="H122" s="55"/>
      <c r="I122" s="55"/>
      <c r="J122" s="55"/>
      <c r="K122" s="55"/>
      <c r="L122" s="55"/>
      <c r="M122" s="55"/>
      <c r="N122" s="57"/>
      <c r="O122" s="57"/>
      <c r="P122" s="58"/>
      <c r="Q122" s="57"/>
      <c r="R122" s="57"/>
      <c r="S122" s="58"/>
      <c r="T122" s="58"/>
      <c r="U122" s="58"/>
      <c r="V122" s="58"/>
      <c r="W122" s="59"/>
    </row>
    <row r="123" spans="1:110" ht="16.5" thickBot="1" x14ac:dyDescent="0.3">
      <c r="A123" s="18">
        <v>2</v>
      </c>
      <c r="B123" s="36"/>
      <c r="C123" s="91"/>
      <c r="D123" s="91"/>
      <c r="E123" s="36"/>
      <c r="F123" s="36"/>
      <c r="G123" s="36"/>
      <c r="H123" s="36"/>
      <c r="I123" s="23"/>
      <c r="J123" s="23"/>
      <c r="K123" s="23"/>
      <c r="L123" s="23"/>
      <c r="M123" s="36"/>
      <c r="N123" s="31"/>
      <c r="O123" s="31"/>
      <c r="P123" s="89"/>
      <c r="Q123" s="104"/>
      <c r="R123" s="31"/>
      <c r="S123" s="89"/>
      <c r="T123" s="89"/>
      <c r="U123" s="89"/>
      <c r="V123" s="89"/>
      <c r="W123" s="90"/>
    </row>
    <row r="124" spans="1:110" s="53" customFormat="1" ht="17.25" customHeight="1" thickBot="1" x14ac:dyDescent="0.3">
      <c r="A124" s="176" t="s">
        <v>97</v>
      </c>
      <c r="B124" s="177"/>
      <c r="C124" s="177"/>
      <c r="D124" s="177"/>
      <c r="E124" s="177"/>
      <c r="F124" s="177"/>
      <c r="G124" s="177"/>
      <c r="H124" s="177"/>
      <c r="I124" s="177"/>
      <c r="J124" s="177"/>
      <c r="K124" s="177"/>
      <c r="L124" s="177"/>
      <c r="M124" s="178"/>
      <c r="N124" s="5">
        <v>0</v>
      </c>
      <c r="O124" s="5">
        <v>0</v>
      </c>
      <c r="P124" s="5">
        <v>0</v>
      </c>
      <c r="Q124" s="5">
        <v>0</v>
      </c>
      <c r="R124" s="5">
        <v>0</v>
      </c>
      <c r="S124" s="5">
        <v>0</v>
      </c>
      <c r="T124" s="60"/>
      <c r="U124" s="60">
        <v>0</v>
      </c>
      <c r="V124" s="60">
        <v>0</v>
      </c>
      <c r="W124" s="76">
        <v>0</v>
      </c>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52"/>
    </row>
    <row r="125" spans="1:110" ht="15.75" customHeight="1" x14ac:dyDescent="0.25">
      <c r="A125" s="179" t="s">
        <v>58</v>
      </c>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1"/>
    </row>
    <row r="126" spans="1:110" ht="15.75" x14ac:dyDescent="0.25">
      <c r="A126" s="54">
        <v>1</v>
      </c>
      <c r="B126" s="55"/>
      <c r="C126" s="56"/>
      <c r="D126" s="56"/>
      <c r="E126" s="55"/>
      <c r="F126" s="55"/>
      <c r="G126" s="55"/>
      <c r="H126" s="55"/>
      <c r="I126" s="55"/>
      <c r="J126" s="55"/>
      <c r="K126" s="55"/>
      <c r="L126" s="55"/>
      <c r="M126" s="55"/>
      <c r="N126" s="57"/>
      <c r="O126" s="57"/>
      <c r="P126" s="58"/>
      <c r="Q126" s="57"/>
      <c r="R126" s="57"/>
      <c r="S126" s="58"/>
      <c r="T126" s="58"/>
      <c r="U126" s="58"/>
      <c r="V126" s="58"/>
      <c r="W126" s="59"/>
    </row>
    <row r="127" spans="1:110" ht="16.5" thickBot="1" x14ac:dyDescent="0.3">
      <c r="A127" s="18">
        <v>2</v>
      </c>
      <c r="B127" s="36"/>
      <c r="C127" s="91"/>
      <c r="D127" s="91"/>
      <c r="E127" s="36"/>
      <c r="F127" s="36"/>
      <c r="G127" s="36"/>
      <c r="H127" s="36"/>
      <c r="I127" s="23"/>
      <c r="J127" s="23"/>
      <c r="K127" s="23"/>
      <c r="L127" s="23"/>
      <c r="M127" s="36"/>
      <c r="N127" s="31"/>
      <c r="O127" s="31"/>
      <c r="P127" s="89"/>
      <c r="Q127" s="104"/>
      <c r="R127" s="31"/>
      <c r="S127" s="89"/>
      <c r="T127" s="89"/>
      <c r="U127" s="89"/>
      <c r="V127" s="89"/>
      <c r="W127" s="90"/>
    </row>
    <row r="128" spans="1:110" s="53" customFormat="1" ht="17.25" customHeight="1" thickBot="1" x14ac:dyDescent="0.3">
      <c r="A128" s="176" t="s">
        <v>98</v>
      </c>
      <c r="B128" s="177"/>
      <c r="C128" s="177"/>
      <c r="D128" s="177"/>
      <c r="E128" s="177"/>
      <c r="F128" s="177"/>
      <c r="G128" s="177"/>
      <c r="H128" s="177"/>
      <c r="I128" s="177"/>
      <c r="J128" s="177"/>
      <c r="K128" s="177"/>
      <c r="L128" s="177"/>
      <c r="M128" s="178"/>
      <c r="N128" s="5">
        <v>0</v>
      </c>
      <c r="O128" s="5">
        <v>0</v>
      </c>
      <c r="P128" s="5">
        <v>0</v>
      </c>
      <c r="Q128" s="5">
        <v>0</v>
      </c>
      <c r="R128" s="5">
        <v>0</v>
      </c>
      <c r="S128" s="5">
        <v>0</v>
      </c>
      <c r="T128" s="60"/>
      <c r="U128" s="60">
        <v>0</v>
      </c>
      <c r="V128" s="60">
        <v>0</v>
      </c>
      <c r="W128" s="76">
        <v>0</v>
      </c>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52"/>
    </row>
    <row r="129" spans="1:110" ht="15.75" customHeight="1" x14ac:dyDescent="0.25">
      <c r="A129" s="179" t="s">
        <v>59</v>
      </c>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1"/>
    </row>
    <row r="130" spans="1:110" ht="15.75" x14ac:dyDescent="0.25">
      <c r="A130" s="54">
        <v>1</v>
      </c>
      <c r="B130" s="55"/>
      <c r="C130" s="56"/>
      <c r="D130" s="56"/>
      <c r="E130" s="55"/>
      <c r="F130" s="55"/>
      <c r="G130" s="55"/>
      <c r="H130" s="55"/>
      <c r="I130" s="55"/>
      <c r="J130" s="55"/>
      <c r="K130" s="55"/>
      <c r="L130" s="55"/>
      <c r="M130" s="55"/>
      <c r="N130" s="57"/>
      <c r="O130" s="57"/>
      <c r="P130" s="58"/>
      <c r="Q130" s="57"/>
      <c r="R130" s="57"/>
      <c r="S130" s="58"/>
      <c r="T130" s="58"/>
      <c r="U130" s="58"/>
      <c r="V130" s="58"/>
      <c r="W130" s="59"/>
    </row>
    <row r="131" spans="1:110" ht="16.5" thickBot="1" x14ac:dyDescent="0.3">
      <c r="A131" s="18">
        <v>2</v>
      </c>
      <c r="B131" s="36"/>
      <c r="C131" s="91"/>
      <c r="D131" s="91"/>
      <c r="E131" s="36"/>
      <c r="F131" s="36"/>
      <c r="G131" s="36"/>
      <c r="H131" s="36"/>
      <c r="I131" s="23"/>
      <c r="J131" s="23"/>
      <c r="K131" s="23"/>
      <c r="L131" s="23"/>
      <c r="M131" s="36"/>
      <c r="N131" s="31"/>
      <c r="O131" s="31"/>
      <c r="P131" s="89"/>
      <c r="Q131" s="104"/>
      <c r="R131" s="31"/>
      <c r="S131" s="89"/>
      <c r="T131" s="89"/>
      <c r="U131" s="89"/>
      <c r="V131" s="89"/>
      <c r="W131" s="90"/>
    </row>
    <row r="132" spans="1:110" s="53" customFormat="1" ht="17.25" customHeight="1" thickBot="1" x14ac:dyDescent="0.3">
      <c r="A132" s="176" t="s">
        <v>99</v>
      </c>
      <c r="B132" s="177"/>
      <c r="C132" s="177"/>
      <c r="D132" s="177"/>
      <c r="E132" s="177"/>
      <c r="F132" s="177"/>
      <c r="G132" s="177"/>
      <c r="H132" s="177"/>
      <c r="I132" s="177"/>
      <c r="J132" s="177"/>
      <c r="K132" s="177"/>
      <c r="L132" s="177"/>
      <c r="M132" s="178"/>
      <c r="N132" s="122">
        <v>0</v>
      </c>
      <c r="O132" s="122">
        <v>0</v>
      </c>
      <c r="P132" s="122">
        <v>0</v>
      </c>
      <c r="Q132" s="122">
        <v>0</v>
      </c>
      <c r="R132" s="122">
        <v>0</v>
      </c>
      <c r="S132" s="122">
        <v>0</v>
      </c>
      <c r="T132" s="60"/>
      <c r="U132" s="60">
        <v>0</v>
      </c>
      <c r="V132" s="60">
        <v>0</v>
      </c>
      <c r="W132" s="76">
        <v>0</v>
      </c>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52"/>
    </row>
    <row r="133" spans="1:110" ht="15.75" customHeight="1" x14ac:dyDescent="0.25">
      <c r="A133" s="179" t="s">
        <v>60</v>
      </c>
      <c r="B133" s="180"/>
      <c r="C133" s="180"/>
      <c r="D133" s="180"/>
      <c r="E133" s="180"/>
      <c r="F133" s="180"/>
      <c r="G133" s="180"/>
      <c r="H133" s="180"/>
      <c r="I133" s="180"/>
      <c r="J133" s="180"/>
      <c r="K133" s="180"/>
      <c r="L133" s="180"/>
      <c r="M133" s="180"/>
      <c r="N133" s="222"/>
      <c r="O133" s="222"/>
      <c r="P133" s="222"/>
      <c r="Q133" s="222"/>
      <c r="R133" s="222"/>
      <c r="S133" s="222"/>
      <c r="T133" s="180"/>
      <c r="U133" s="180"/>
      <c r="V133" s="180"/>
      <c r="W133" s="181"/>
    </row>
    <row r="134" spans="1:110" s="141" customFormat="1" ht="204.75" thickBot="1" x14ac:dyDescent="0.3">
      <c r="A134" s="9">
        <v>1</v>
      </c>
      <c r="B134" s="144" t="s">
        <v>152</v>
      </c>
      <c r="C134" s="11" t="s">
        <v>180</v>
      </c>
      <c r="D134" s="12" t="s">
        <v>181</v>
      </c>
      <c r="E134" s="46" t="s">
        <v>182</v>
      </c>
      <c r="F134" s="14">
        <v>42370</v>
      </c>
      <c r="G134" s="14">
        <v>43465</v>
      </c>
      <c r="H134" s="12" t="s">
        <v>115</v>
      </c>
      <c r="I134" s="15" t="s">
        <v>183</v>
      </c>
      <c r="J134" s="144" t="s">
        <v>184</v>
      </c>
      <c r="K134" s="144" t="s">
        <v>185</v>
      </c>
      <c r="L134" s="12" t="s">
        <v>186</v>
      </c>
      <c r="M134" s="12">
        <v>121</v>
      </c>
      <c r="N134" s="8">
        <v>2207636.73</v>
      </c>
      <c r="O134" s="8">
        <v>398935.95</v>
      </c>
      <c r="P134" s="8">
        <v>0</v>
      </c>
      <c r="Q134" s="8">
        <v>0</v>
      </c>
      <c r="R134" s="8">
        <v>803807.58</v>
      </c>
      <c r="S134" s="16">
        <f>N134+O134+P134+Q134+R134</f>
        <v>3410380.2600000002</v>
      </c>
      <c r="T134" s="17" t="s">
        <v>117</v>
      </c>
      <c r="U134" s="146">
        <v>2</v>
      </c>
      <c r="V134" s="8">
        <v>1979977.81</v>
      </c>
      <c r="W134" s="8">
        <v>357796.34</v>
      </c>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142"/>
    </row>
    <row r="135" spans="1:110" s="53" customFormat="1" ht="17.25" customHeight="1" thickBot="1" x14ac:dyDescent="0.3">
      <c r="A135" s="176" t="s">
        <v>100</v>
      </c>
      <c r="B135" s="177"/>
      <c r="C135" s="177"/>
      <c r="D135" s="177"/>
      <c r="E135" s="177"/>
      <c r="F135" s="177"/>
      <c r="G135" s="177"/>
      <c r="H135" s="177"/>
      <c r="I135" s="177"/>
      <c r="J135" s="177"/>
      <c r="K135" s="177"/>
      <c r="L135" s="177"/>
      <c r="M135" s="178"/>
      <c r="N135" s="122">
        <f>N134</f>
        <v>2207636.73</v>
      </c>
      <c r="O135" s="122">
        <f t="shared" ref="O135:S135" si="22">O134</f>
        <v>398935.95</v>
      </c>
      <c r="P135" s="122">
        <f t="shared" si="22"/>
        <v>0</v>
      </c>
      <c r="Q135" s="122">
        <f t="shared" si="22"/>
        <v>0</v>
      </c>
      <c r="R135" s="122">
        <f t="shared" si="22"/>
        <v>803807.58</v>
      </c>
      <c r="S135" s="122">
        <f t="shared" si="22"/>
        <v>3410380.2600000002</v>
      </c>
      <c r="T135" s="5"/>
      <c r="U135" s="123">
        <f>U134</f>
        <v>2</v>
      </c>
      <c r="V135" s="123">
        <f>V134</f>
        <v>1979977.81</v>
      </c>
      <c r="W135" s="124">
        <f>W134</f>
        <v>357796.34</v>
      </c>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52"/>
    </row>
    <row r="136" spans="1:110" ht="15.75" customHeight="1" x14ac:dyDescent="0.25">
      <c r="A136" s="179" t="s">
        <v>61</v>
      </c>
      <c r="B136" s="180"/>
      <c r="C136" s="180"/>
      <c r="D136" s="180"/>
      <c r="E136" s="180"/>
      <c r="F136" s="180"/>
      <c r="G136" s="180"/>
      <c r="H136" s="180"/>
      <c r="I136" s="180"/>
      <c r="J136" s="180"/>
      <c r="K136" s="180"/>
      <c r="L136" s="180"/>
      <c r="M136" s="180"/>
      <c r="N136" s="222"/>
      <c r="O136" s="222"/>
      <c r="P136" s="222"/>
      <c r="Q136" s="222"/>
      <c r="R136" s="222"/>
      <c r="S136" s="222"/>
      <c r="T136" s="180"/>
      <c r="U136" s="180"/>
      <c r="V136" s="180"/>
      <c r="W136" s="181"/>
    </row>
    <row r="137" spans="1:110" ht="15.75" x14ac:dyDescent="0.25">
      <c r="A137" s="54">
        <v>1</v>
      </c>
      <c r="B137" s="55"/>
      <c r="C137" s="56"/>
      <c r="D137" s="56"/>
      <c r="E137" s="55"/>
      <c r="F137" s="55"/>
      <c r="G137" s="55"/>
      <c r="H137" s="55"/>
      <c r="I137" s="55"/>
      <c r="J137" s="55"/>
      <c r="K137" s="55"/>
      <c r="L137" s="55"/>
      <c r="M137" s="55"/>
      <c r="N137" s="57"/>
      <c r="O137" s="57"/>
      <c r="P137" s="58"/>
      <c r="Q137" s="57"/>
      <c r="R137" s="57"/>
      <c r="S137" s="58"/>
      <c r="T137" s="58"/>
      <c r="U137" s="58"/>
      <c r="V137" s="58"/>
      <c r="W137" s="59"/>
    </row>
    <row r="138" spans="1:110" ht="16.5" thickBot="1" x14ac:dyDescent="0.3">
      <c r="A138" s="18">
        <v>2</v>
      </c>
      <c r="B138" s="36"/>
      <c r="C138" s="91"/>
      <c r="D138" s="91"/>
      <c r="E138" s="36"/>
      <c r="F138" s="36"/>
      <c r="G138" s="36"/>
      <c r="H138" s="36"/>
      <c r="I138" s="23"/>
      <c r="J138" s="23"/>
      <c r="K138" s="23"/>
      <c r="L138" s="23"/>
      <c r="M138" s="36"/>
      <c r="N138" s="31"/>
      <c r="O138" s="31"/>
      <c r="P138" s="89"/>
      <c r="Q138" s="104"/>
      <c r="R138" s="31"/>
      <c r="S138" s="89"/>
      <c r="T138" s="89"/>
      <c r="U138" s="89"/>
      <c r="V138" s="89"/>
      <c r="W138" s="90"/>
    </row>
    <row r="139" spans="1:110" s="53" customFormat="1" ht="17.25" customHeight="1" thickBot="1" x14ac:dyDescent="0.3">
      <c r="A139" s="176" t="s">
        <v>101</v>
      </c>
      <c r="B139" s="177"/>
      <c r="C139" s="177"/>
      <c r="D139" s="177"/>
      <c r="E139" s="177"/>
      <c r="F139" s="177"/>
      <c r="G139" s="177"/>
      <c r="H139" s="177"/>
      <c r="I139" s="177"/>
      <c r="J139" s="177"/>
      <c r="K139" s="177"/>
      <c r="L139" s="177"/>
      <c r="M139" s="178"/>
      <c r="N139" s="122">
        <v>0</v>
      </c>
      <c r="O139" s="122">
        <v>0</v>
      </c>
      <c r="P139" s="107">
        <v>0</v>
      </c>
      <c r="Q139" s="122">
        <v>0</v>
      </c>
      <c r="R139" s="122">
        <v>0</v>
      </c>
      <c r="S139" s="107">
        <v>0</v>
      </c>
      <c r="T139" s="60"/>
      <c r="U139" s="60">
        <v>0</v>
      </c>
      <c r="V139" s="60">
        <v>0</v>
      </c>
      <c r="W139" s="76">
        <v>0</v>
      </c>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52"/>
    </row>
    <row r="140" spans="1:110" ht="15.75" customHeight="1" x14ac:dyDescent="0.25">
      <c r="A140" s="179" t="s">
        <v>62</v>
      </c>
      <c r="B140" s="180"/>
      <c r="C140" s="180"/>
      <c r="D140" s="180"/>
      <c r="E140" s="180"/>
      <c r="F140" s="180"/>
      <c r="G140" s="180"/>
      <c r="H140" s="180"/>
      <c r="I140" s="180"/>
      <c r="J140" s="180"/>
      <c r="K140" s="180"/>
      <c r="L140" s="180"/>
      <c r="M140" s="180"/>
      <c r="N140" s="222"/>
      <c r="O140" s="222"/>
      <c r="P140" s="222"/>
      <c r="Q140" s="222"/>
      <c r="R140" s="222"/>
      <c r="S140" s="222"/>
      <c r="T140" s="180"/>
      <c r="U140" s="180"/>
      <c r="V140" s="180"/>
      <c r="W140" s="181"/>
    </row>
    <row r="141" spans="1:110" ht="15.75" x14ac:dyDescent="0.25">
      <c r="A141" s="54">
        <v>1</v>
      </c>
      <c r="B141" s="55"/>
      <c r="C141" s="56"/>
      <c r="D141" s="56"/>
      <c r="E141" s="55"/>
      <c r="F141" s="55"/>
      <c r="G141" s="55"/>
      <c r="H141" s="55"/>
      <c r="I141" s="55"/>
      <c r="J141" s="55"/>
      <c r="K141" s="55"/>
      <c r="L141" s="55"/>
      <c r="M141" s="55"/>
      <c r="N141" s="57"/>
      <c r="O141" s="57"/>
      <c r="P141" s="58"/>
      <c r="Q141" s="57"/>
      <c r="R141" s="57"/>
      <c r="S141" s="58"/>
      <c r="T141" s="58"/>
      <c r="U141" s="58"/>
      <c r="V141" s="58"/>
      <c r="W141" s="59"/>
    </row>
    <row r="142" spans="1:110" ht="16.5" thickBot="1" x14ac:dyDescent="0.3">
      <c r="A142" s="18">
        <v>2</v>
      </c>
      <c r="B142" s="36"/>
      <c r="C142" s="91"/>
      <c r="D142" s="91"/>
      <c r="E142" s="36"/>
      <c r="F142" s="36"/>
      <c r="G142" s="36"/>
      <c r="H142" s="36"/>
      <c r="I142" s="23"/>
      <c r="J142" s="23"/>
      <c r="K142" s="23"/>
      <c r="L142" s="23"/>
      <c r="M142" s="36"/>
      <c r="N142" s="31"/>
      <c r="O142" s="31"/>
      <c r="P142" s="89"/>
      <c r="Q142" s="104"/>
      <c r="R142" s="31"/>
      <c r="S142" s="89"/>
      <c r="T142" s="89"/>
      <c r="U142" s="89"/>
      <c r="V142" s="89"/>
      <c r="W142" s="90"/>
    </row>
    <row r="143" spans="1:110" s="53" customFormat="1" ht="17.25" customHeight="1" thickBot="1" x14ac:dyDescent="0.3">
      <c r="A143" s="176" t="s">
        <v>102</v>
      </c>
      <c r="B143" s="177"/>
      <c r="C143" s="177"/>
      <c r="D143" s="177"/>
      <c r="E143" s="177"/>
      <c r="F143" s="177"/>
      <c r="G143" s="177"/>
      <c r="H143" s="177"/>
      <c r="I143" s="177"/>
      <c r="J143" s="177"/>
      <c r="K143" s="177"/>
      <c r="L143" s="177"/>
      <c r="M143" s="178"/>
      <c r="N143" s="5">
        <v>0</v>
      </c>
      <c r="O143" s="5">
        <v>0</v>
      </c>
      <c r="P143" s="5">
        <v>0</v>
      </c>
      <c r="Q143" s="5">
        <v>0</v>
      </c>
      <c r="R143" s="5">
        <v>0</v>
      </c>
      <c r="S143" s="5">
        <v>0</v>
      </c>
      <c r="T143" s="60"/>
      <c r="U143" s="60">
        <v>0</v>
      </c>
      <c r="V143" s="60">
        <v>0</v>
      </c>
      <c r="W143" s="76">
        <v>0</v>
      </c>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52"/>
    </row>
    <row r="144" spans="1:110" ht="15.75" customHeight="1" x14ac:dyDescent="0.25">
      <c r="A144" s="179" t="s">
        <v>63</v>
      </c>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1"/>
    </row>
    <row r="145" spans="1:110" ht="15.75" x14ac:dyDescent="0.25">
      <c r="A145" s="54">
        <v>1</v>
      </c>
      <c r="B145" s="55"/>
      <c r="C145" s="56"/>
      <c r="D145" s="56"/>
      <c r="E145" s="55"/>
      <c r="F145" s="55"/>
      <c r="G145" s="55"/>
      <c r="H145" s="55"/>
      <c r="I145" s="55"/>
      <c r="J145" s="55"/>
      <c r="K145" s="55"/>
      <c r="L145" s="55"/>
      <c r="M145" s="55"/>
      <c r="N145" s="57"/>
      <c r="O145" s="57"/>
      <c r="P145" s="58"/>
      <c r="Q145" s="57"/>
      <c r="R145" s="57"/>
      <c r="S145" s="58"/>
      <c r="T145" s="58"/>
      <c r="U145" s="58"/>
      <c r="V145" s="58"/>
      <c r="W145" s="59"/>
    </row>
    <row r="146" spans="1:110" ht="16.5" thickBot="1" x14ac:dyDescent="0.3">
      <c r="A146" s="18">
        <v>2</v>
      </c>
      <c r="B146" s="36"/>
      <c r="C146" s="91"/>
      <c r="D146" s="91"/>
      <c r="E146" s="36"/>
      <c r="F146" s="36"/>
      <c r="G146" s="36"/>
      <c r="H146" s="36"/>
      <c r="I146" s="23"/>
      <c r="J146" s="23"/>
      <c r="K146" s="23"/>
      <c r="L146" s="23"/>
      <c r="M146" s="36"/>
      <c r="N146" s="31"/>
      <c r="O146" s="31"/>
      <c r="P146" s="89"/>
      <c r="Q146" s="104"/>
      <c r="R146" s="31"/>
      <c r="S146" s="89"/>
      <c r="T146" s="89"/>
      <c r="U146" s="89"/>
      <c r="V146" s="89"/>
      <c r="W146" s="90"/>
    </row>
    <row r="147" spans="1:110" s="53" customFormat="1" ht="17.25" customHeight="1" thickBot="1" x14ac:dyDescent="0.3">
      <c r="A147" s="176" t="s">
        <v>103</v>
      </c>
      <c r="B147" s="177"/>
      <c r="C147" s="177"/>
      <c r="D147" s="177"/>
      <c r="E147" s="177"/>
      <c r="F147" s="177"/>
      <c r="G147" s="177"/>
      <c r="H147" s="177"/>
      <c r="I147" s="177"/>
      <c r="J147" s="177"/>
      <c r="K147" s="177"/>
      <c r="L147" s="177"/>
      <c r="M147" s="178"/>
      <c r="N147" s="5">
        <v>0</v>
      </c>
      <c r="O147" s="5">
        <v>0</v>
      </c>
      <c r="P147" s="5">
        <v>0</v>
      </c>
      <c r="Q147" s="5">
        <v>0</v>
      </c>
      <c r="R147" s="5">
        <v>0</v>
      </c>
      <c r="S147" s="5">
        <v>0</v>
      </c>
      <c r="T147" s="60"/>
      <c r="U147" s="60">
        <v>0</v>
      </c>
      <c r="V147" s="60">
        <v>0</v>
      </c>
      <c r="W147" s="76">
        <v>0</v>
      </c>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52"/>
    </row>
    <row r="148" spans="1:110" ht="15.75" customHeight="1" x14ac:dyDescent="0.25">
      <c r="A148" s="179" t="s">
        <v>64</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1"/>
    </row>
    <row r="149" spans="1:110" s="82" customFormat="1" ht="15.75" x14ac:dyDescent="0.25">
      <c r="A149" s="9">
        <v>1</v>
      </c>
      <c r="B149" s="78"/>
      <c r="C149" s="65"/>
      <c r="D149" s="66"/>
      <c r="E149" s="46"/>
      <c r="F149" s="79"/>
      <c r="G149" s="79"/>
      <c r="H149" s="80"/>
      <c r="I149" s="35"/>
      <c r="J149" s="35"/>
      <c r="K149" s="35"/>
      <c r="L149" s="12"/>
      <c r="M149" s="12"/>
      <c r="N149" s="8"/>
      <c r="O149" s="8"/>
      <c r="P149" s="8"/>
      <c r="Q149" s="8"/>
      <c r="R149" s="8"/>
      <c r="S149" s="16"/>
      <c r="T149" s="17"/>
      <c r="U149" s="12"/>
      <c r="V149" s="8"/>
      <c r="W149" s="81"/>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3"/>
    </row>
    <row r="150" spans="1:110" s="53" customFormat="1" ht="17.25" customHeight="1" thickBot="1" x14ac:dyDescent="0.3">
      <c r="A150" s="224" t="s">
        <v>104</v>
      </c>
      <c r="B150" s="182"/>
      <c r="C150" s="182"/>
      <c r="D150" s="182"/>
      <c r="E150" s="182"/>
      <c r="F150" s="182"/>
      <c r="G150" s="182"/>
      <c r="H150" s="182"/>
      <c r="I150" s="182"/>
      <c r="J150" s="182"/>
      <c r="K150" s="182"/>
      <c r="L150" s="182"/>
      <c r="M150" s="183"/>
      <c r="N150" s="114">
        <v>0</v>
      </c>
      <c r="O150" s="114">
        <v>0</v>
      </c>
      <c r="P150" s="114">
        <v>0</v>
      </c>
      <c r="Q150" s="114">
        <v>0</v>
      </c>
      <c r="R150" s="114">
        <v>0</v>
      </c>
      <c r="S150" s="114">
        <v>0</v>
      </c>
      <c r="T150" s="125"/>
      <c r="U150" s="125">
        <v>0</v>
      </c>
      <c r="V150" s="125">
        <v>0</v>
      </c>
      <c r="W150" s="126">
        <v>0</v>
      </c>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52"/>
    </row>
    <row r="151" spans="1:110" ht="15.75" customHeight="1" thickBot="1" x14ac:dyDescent="0.3">
      <c r="A151" s="187" t="s">
        <v>65</v>
      </c>
      <c r="B151" s="188"/>
      <c r="C151" s="188"/>
      <c r="D151" s="188"/>
      <c r="E151" s="188"/>
      <c r="F151" s="188"/>
      <c r="G151" s="188"/>
      <c r="H151" s="188"/>
      <c r="I151" s="188"/>
      <c r="J151" s="188"/>
      <c r="K151" s="188"/>
      <c r="L151" s="188"/>
      <c r="M151" s="188"/>
      <c r="N151" s="225"/>
      <c r="O151" s="225"/>
      <c r="P151" s="225"/>
      <c r="Q151" s="225"/>
      <c r="R151" s="225"/>
      <c r="S151" s="225"/>
      <c r="T151" s="188"/>
      <c r="U151" s="188"/>
      <c r="V151" s="188"/>
      <c r="W151" s="189"/>
    </row>
    <row r="152" spans="1:110" ht="15.75" x14ac:dyDescent="0.25">
      <c r="A152" s="54">
        <v>1</v>
      </c>
      <c r="B152" s="55"/>
      <c r="C152" s="56"/>
      <c r="D152" s="56"/>
      <c r="E152" s="55"/>
      <c r="F152" s="55"/>
      <c r="G152" s="55"/>
      <c r="H152" s="55"/>
      <c r="I152" s="55"/>
      <c r="J152" s="55"/>
      <c r="K152" s="55"/>
      <c r="L152" s="55"/>
      <c r="M152" s="55"/>
      <c r="N152" s="57"/>
      <c r="O152" s="57"/>
      <c r="P152" s="58"/>
      <c r="Q152" s="57"/>
      <c r="R152" s="57"/>
      <c r="S152" s="58"/>
      <c r="T152" s="58"/>
      <c r="U152" s="58"/>
      <c r="V152" s="58"/>
      <c r="W152" s="59"/>
    </row>
    <row r="153" spans="1:110" ht="15.75" x14ac:dyDescent="0.25">
      <c r="A153" s="9">
        <v>2</v>
      </c>
      <c r="B153" s="55"/>
      <c r="C153" s="83"/>
      <c r="D153" s="83"/>
      <c r="E153" s="55"/>
      <c r="F153" s="55"/>
      <c r="G153" s="55"/>
      <c r="H153" s="55"/>
      <c r="I153" s="35"/>
      <c r="J153" s="35"/>
      <c r="K153" s="35"/>
      <c r="L153" s="35"/>
      <c r="M153" s="55"/>
      <c r="N153" s="29"/>
      <c r="O153" s="29"/>
      <c r="P153" s="33"/>
      <c r="Q153" s="57"/>
      <c r="R153" s="29"/>
      <c r="S153" s="33"/>
      <c r="T153" s="33"/>
      <c r="U153" s="33"/>
      <c r="V153" s="33"/>
      <c r="W153" s="84"/>
    </row>
    <row r="154" spans="1:110" ht="16.5" thickBot="1" x14ac:dyDescent="0.3">
      <c r="A154" s="18">
        <v>3</v>
      </c>
      <c r="B154" s="36"/>
      <c r="C154" s="91"/>
      <c r="D154" s="91"/>
      <c r="E154" s="36"/>
      <c r="F154" s="36"/>
      <c r="G154" s="36"/>
      <c r="H154" s="36"/>
      <c r="I154" s="23"/>
      <c r="J154" s="23"/>
      <c r="K154" s="23"/>
      <c r="L154" s="23"/>
      <c r="M154" s="36"/>
      <c r="N154" s="31"/>
      <c r="O154" s="31"/>
      <c r="P154" s="89"/>
      <c r="Q154" s="104"/>
      <c r="R154" s="31"/>
      <c r="S154" s="89"/>
      <c r="T154" s="89"/>
      <c r="U154" s="89"/>
      <c r="V154" s="89"/>
      <c r="W154" s="90"/>
    </row>
    <row r="155" spans="1:110" s="53" customFormat="1" ht="17.25" customHeight="1" thickBot="1" x14ac:dyDescent="0.3">
      <c r="A155" s="176" t="s">
        <v>105</v>
      </c>
      <c r="B155" s="177"/>
      <c r="C155" s="177"/>
      <c r="D155" s="177"/>
      <c r="E155" s="177"/>
      <c r="F155" s="177"/>
      <c r="G155" s="177"/>
      <c r="H155" s="177"/>
      <c r="I155" s="177"/>
      <c r="J155" s="177"/>
      <c r="K155" s="177"/>
      <c r="L155" s="177"/>
      <c r="M155" s="178"/>
      <c r="N155" s="5">
        <f>N152</f>
        <v>0</v>
      </c>
      <c r="O155" s="5">
        <f t="shared" ref="O155:S155" si="23">O152</f>
        <v>0</v>
      </c>
      <c r="P155" s="5">
        <f t="shared" si="23"/>
        <v>0</v>
      </c>
      <c r="Q155" s="5">
        <f t="shared" si="23"/>
        <v>0</v>
      </c>
      <c r="R155" s="5">
        <f t="shared" si="23"/>
        <v>0</v>
      </c>
      <c r="S155" s="5">
        <f t="shared" si="23"/>
        <v>0</v>
      </c>
      <c r="T155" s="60"/>
      <c r="U155" s="60">
        <f>U153</f>
        <v>0</v>
      </c>
      <c r="V155" s="60">
        <f>V153</f>
        <v>0</v>
      </c>
      <c r="W155" s="76">
        <f>W153</f>
        <v>0</v>
      </c>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52"/>
    </row>
    <row r="156" spans="1:110" ht="15.75" customHeight="1" x14ac:dyDescent="0.25">
      <c r="A156" s="179" t="s">
        <v>66</v>
      </c>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1"/>
    </row>
    <row r="157" spans="1:110" ht="15.75" x14ac:dyDescent="0.25">
      <c r="A157" s="54">
        <v>1</v>
      </c>
      <c r="B157" s="55"/>
      <c r="C157" s="56"/>
      <c r="D157" s="56"/>
      <c r="E157" s="55"/>
      <c r="F157" s="55"/>
      <c r="G157" s="55"/>
      <c r="H157" s="55"/>
      <c r="I157" s="55"/>
      <c r="J157" s="55"/>
      <c r="K157" s="55"/>
      <c r="L157" s="55"/>
      <c r="M157" s="55"/>
      <c r="N157" s="57"/>
      <c r="O157" s="57"/>
      <c r="P157" s="58"/>
      <c r="Q157" s="57"/>
      <c r="R157" s="57"/>
      <c r="S157" s="58"/>
      <c r="T157" s="58"/>
      <c r="U157" s="58"/>
      <c r="V157" s="58"/>
      <c r="W157" s="59"/>
    </row>
    <row r="158" spans="1:110" ht="16.5" thickBot="1" x14ac:dyDescent="0.3">
      <c r="A158" s="18">
        <v>2</v>
      </c>
      <c r="B158" s="36"/>
      <c r="C158" s="91"/>
      <c r="D158" s="91"/>
      <c r="E158" s="36"/>
      <c r="F158" s="36"/>
      <c r="G158" s="36"/>
      <c r="H158" s="36"/>
      <c r="I158" s="23"/>
      <c r="J158" s="23"/>
      <c r="K158" s="23"/>
      <c r="L158" s="23"/>
      <c r="M158" s="36"/>
      <c r="N158" s="31"/>
      <c r="O158" s="31"/>
      <c r="P158" s="89"/>
      <c r="Q158" s="104"/>
      <c r="R158" s="31"/>
      <c r="S158" s="89"/>
      <c r="T158" s="89"/>
      <c r="U158" s="89"/>
      <c r="V158" s="89"/>
      <c r="W158" s="90"/>
    </row>
    <row r="159" spans="1:110" s="53" customFormat="1" ht="17.25" customHeight="1" thickBot="1" x14ac:dyDescent="0.3">
      <c r="A159" s="176" t="s">
        <v>106</v>
      </c>
      <c r="B159" s="177"/>
      <c r="C159" s="177"/>
      <c r="D159" s="177"/>
      <c r="E159" s="177"/>
      <c r="F159" s="177"/>
      <c r="G159" s="177"/>
      <c r="H159" s="177"/>
      <c r="I159" s="177"/>
      <c r="J159" s="177"/>
      <c r="K159" s="177"/>
      <c r="L159" s="177"/>
      <c r="M159" s="178"/>
      <c r="N159" s="122">
        <v>0</v>
      </c>
      <c r="O159" s="122">
        <v>0</v>
      </c>
      <c r="P159" s="122">
        <v>0</v>
      </c>
      <c r="Q159" s="122">
        <v>0</v>
      </c>
      <c r="R159" s="122">
        <v>0</v>
      </c>
      <c r="S159" s="122">
        <v>0</v>
      </c>
      <c r="T159" s="60"/>
      <c r="U159" s="60">
        <v>0</v>
      </c>
      <c r="V159" s="60">
        <v>0</v>
      </c>
      <c r="W159" s="76">
        <v>0</v>
      </c>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52"/>
    </row>
    <row r="160" spans="1:110" ht="15.75" customHeight="1" x14ac:dyDescent="0.25">
      <c r="A160" s="179" t="s">
        <v>67</v>
      </c>
      <c r="B160" s="180"/>
      <c r="C160" s="180"/>
      <c r="D160" s="180"/>
      <c r="E160" s="180"/>
      <c r="F160" s="180"/>
      <c r="G160" s="180"/>
      <c r="H160" s="180"/>
      <c r="I160" s="180"/>
      <c r="J160" s="180"/>
      <c r="K160" s="180"/>
      <c r="L160" s="180"/>
      <c r="M160" s="180"/>
      <c r="N160" s="222"/>
      <c r="O160" s="222"/>
      <c r="P160" s="222"/>
      <c r="Q160" s="222"/>
      <c r="R160" s="222"/>
      <c r="S160" s="222"/>
      <c r="T160" s="180"/>
      <c r="U160" s="180"/>
      <c r="V160" s="180"/>
      <c r="W160" s="181"/>
    </row>
    <row r="161" spans="1:110" ht="15.75" x14ac:dyDescent="0.25">
      <c r="A161" s="54">
        <v>1</v>
      </c>
      <c r="B161" s="55"/>
      <c r="C161" s="56"/>
      <c r="D161" s="56"/>
      <c r="E161" s="55"/>
      <c r="F161" s="55"/>
      <c r="G161" s="55"/>
      <c r="H161" s="55"/>
      <c r="I161" s="55"/>
      <c r="J161" s="55"/>
      <c r="K161" s="55"/>
      <c r="L161" s="55"/>
      <c r="M161" s="55"/>
      <c r="N161" s="57"/>
      <c r="O161" s="57"/>
      <c r="P161" s="58"/>
      <c r="Q161" s="57"/>
      <c r="R161" s="57"/>
      <c r="S161" s="58"/>
      <c r="T161" s="58"/>
      <c r="U161" s="58"/>
      <c r="V161" s="58"/>
      <c r="W161" s="59"/>
    </row>
    <row r="162" spans="1:110" ht="16.5" thickBot="1" x14ac:dyDescent="0.3">
      <c r="A162" s="18">
        <v>2</v>
      </c>
      <c r="B162" s="36"/>
      <c r="C162" s="91"/>
      <c r="D162" s="91"/>
      <c r="E162" s="36"/>
      <c r="F162" s="36"/>
      <c r="G162" s="36"/>
      <c r="H162" s="36"/>
      <c r="I162" s="23"/>
      <c r="J162" s="23"/>
      <c r="K162" s="23"/>
      <c r="L162" s="23"/>
      <c r="M162" s="36"/>
      <c r="N162" s="31"/>
      <c r="O162" s="31"/>
      <c r="P162" s="89"/>
      <c r="Q162" s="104"/>
      <c r="R162" s="31"/>
      <c r="S162" s="89"/>
      <c r="T162" s="89"/>
      <c r="U162" s="89"/>
      <c r="V162" s="89"/>
      <c r="W162" s="90"/>
    </row>
    <row r="163" spans="1:110" s="53" customFormat="1" ht="17.25" customHeight="1" thickBot="1" x14ac:dyDescent="0.3">
      <c r="A163" s="176" t="s">
        <v>107</v>
      </c>
      <c r="B163" s="177"/>
      <c r="C163" s="177"/>
      <c r="D163" s="177"/>
      <c r="E163" s="177"/>
      <c r="F163" s="177"/>
      <c r="G163" s="177"/>
      <c r="H163" s="177"/>
      <c r="I163" s="177"/>
      <c r="J163" s="177"/>
      <c r="K163" s="177"/>
      <c r="L163" s="177"/>
      <c r="M163" s="178"/>
      <c r="N163" s="122">
        <v>0</v>
      </c>
      <c r="O163" s="122">
        <v>0</v>
      </c>
      <c r="P163" s="122">
        <v>0</v>
      </c>
      <c r="Q163" s="122">
        <v>0</v>
      </c>
      <c r="R163" s="122">
        <v>0</v>
      </c>
      <c r="S163" s="122">
        <v>0</v>
      </c>
      <c r="T163" s="107"/>
      <c r="U163" s="107">
        <v>0</v>
      </c>
      <c r="V163" s="107">
        <v>0</v>
      </c>
      <c r="W163" s="127">
        <v>0</v>
      </c>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52"/>
    </row>
    <row r="164" spans="1:110" ht="15.75" customHeight="1" x14ac:dyDescent="0.25">
      <c r="A164" s="179" t="s">
        <v>68</v>
      </c>
      <c r="B164" s="180"/>
      <c r="C164" s="180"/>
      <c r="D164" s="180"/>
      <c r="E164" s="180"/>
      <c r="F164" s="180"/>
      <c r="G164" s="180"/>
      <c r="H164" s="180"/>
      <c r="I164" s="180"/>
      <c r="J164" s="180"/>
      <c r="K164" s="180"/>
      <c r="L164" s="180"/>
      <c r="M164" s="180"/>
      <c r="N164" s="222"/>
      <c r="O164" s="222"/>
      <c r="P164" s="222"/>
      <c r="Q164" s="222"/>
      <c r="R164" s="222"/>
      <c r="S164" s="222"/>
      <c r="T164" s="222"/>
      <c r="U164" s="222"/>
      <c r="V164" s="222"/>
      <c r="W164" s="223"/>
    </row>
    <row r="165" spans="1:110" s="82" customFormat="1" ht="16.5" thickBot="1" x14ac:dyDescent="0.3">
      <c r="A165" s="9">
        <v>1</v>
      </c>
      <c r="B165" s="78"/>
      <c r="C165" s="65"/>
      <c r="D165" s="66"/>
      <c r="E165" s="46"/>
      <c r="F165" s="79"/>
      <c r="G165" s="79"/>
      <c r="H165" s="80"/>
      <c r="I165" s="35"/>
      <c r="J165" s="35"/>
      <c r="K165" s="35"/>
      <c r="L165" s="12"/>
      <c r="M165" s="12"/>
      <c r="N165" s="8"/>
      <c r="O165" s="8"/>
      <c r="P165" s="8"/>
      <c r="Q165" s="8"/>
      <c r="R165" s="8"/>
      <c r="S165" s="16"/>
      <c r="T165" s="17"/>
      <c r="U165" s="12"/>
      <c r="V165" s="8"/>
      <c r="W165" s="81"/>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3"/>
    </row>
    <row r="166" spans="1:110" s="53" customFormat="1" ht="17.25" customHeight="1" thickBot="1" x14ac:dyDescent="0.3">
      <c r="A166" s="176" t="s">
        <v>108</v>
      </c>
      <c r="B166" s="177"/>
      <c r="C166" s="177"/>
      <c r="D166" s="177"/>
      <c r="E166" s="177"/>
      <c r="F166" s="177"/>
      <c r="G166" s="177"/>
      <c r="H166" s="177"/>
      <c r="I166" s="177"/>
      <c r="J166" s="177"/>
      <c r="K166" s="177"/>
      <c r="L166" s="177"/>
      <c r="M166" s="178"/>
      <c r="N166" s="122">
        <v>0</v>
      </c>
      <c r="O166" s="122">
        <v>0</v>
      </c>
      <c r="P166" s="122">
        <v>0</v>
      </c>
      <c r="Q166" s="122">
        <v>0</v>
      </c>
      <c r="R166" s="122">
        <v>0</v>
      </c>
      <c r="S166" s="122">
        <v>0</v>
      </c>
      <c r="T166" s="107"/>
      <c r="U166" s="60">
        <v>0</v>
      </c>
      <c r="V166" s="60">
        <v>0</v>
      </c>
      <c r="W166" s="76">
        <v>0</v>
      </c>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52"/>
    </row>
    <row r="167" spans="1:110" ht="15.75" customHeight="1" x14ac:dyDescent="0.25">
      <c r="A167" s="179" t="s">
        <v>69</v>
      </c>
      <c r="B167" s="180"/>
      <c r="C167" s="180"/>
      <c r="D167" s="180"/>
      <c r="E167" s="180"/>
      <c r="F167" s="180"/>
      <c r="G167" s="180"/>
      <c r="H167" s="180"/>
      <c r="I167" s="180"/>
      <c r="J167" s="180"/>
      <c r="K167" s="180"/>
      <c r="L167" s="180"/>
      <c r="M167" s="180"/>
      <c r="N167" s="222"/>
      <c r="O167" s="222"/>
      <c r="P167" s="222"/>
      <c r="Q167" s="222"/>
      <c r="R167" s="222"/>
      <c r="S167" s="222"/>
      <c r="T167" s="222"/>
      <c r="U167" s="180"/>
      <c r="V167" s="180"/>
      <c r="W167" s="181"/>
    </row>
    <row r="168" spans="1:110" s="3" customFormat="1" ht="395.25" x14ac:dyDescent="0.25">
      <c r="A168" s="9">
        <v>1</v>
      </c>
      <c r="B168" s="69" t="s">
        <v>126</v>
      </c>
      <c r="C168" s="11" t="s">
        <v>130</v>
      </c>
      <c r="D168" s="12" t="s">
        <v>131</v>
      </c>
      <c r="E168" s="13" t="s">
        <v>132</v>
      </c>
      <c r="F168" s="14">
        <v>42370</v>
      </c>
      <c r="G168" s="14">
        <v>43465</v>
      </c>
      <c r="H168" s="12" t="s">
        <v>115</v>
      </c>
      <c r="I168" s="35" t="s">
        <v>219</v>
      </c>
      <c r="J168" s="35" t="s">
        <v>133</v>
      </c>
      <c r="K168" s="35" t="s">
        <v>134</v>
      </c>
      <c r="L168" s="12" t="s">
        <v>135</v>
      </c>
      <c r="M168" s="12">
        <v>121</v>
      </c>
      <c r="N168" s="8">
        <v>7415906.5999999996</v>
      </c>
      <c r="O168" s="8">
        <v>1340107.95</v>
      </c>
      <c r="P168" s="8">
        <v>0</v>
      </c>
      <c r="Q168" s="8">
        <v>178694.18</v>
      </c>
      <c r="R168" s="8">
        <v>29603.18</v>
      </c>
      <c r="S168" s="16">
        <f>N168+O168+P168+Q168+R168</f>
        <v>8964311.9099999983</v>
      </c>
      <c r="T168" s="17" t="s">
        <v>117</v>
      </c>
      <c r="U168" s="12">
        <v>7</v>
      </c>
      <c r="V168" s="8">
        <f>1905236.04+5428667.48</f>
        <v>7333903.5200000005</v>
      </c>
      <c r="W168" s="47">
        <f>344289.94+335836.07</f>
        <v>680126.01</v>
      </c>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row>
    <row r="169" spans="1:110" ht="16.5" thickBot="1" x14ac:dyDescent="0.3">
      <c r="A169" s="102">
        <v>2</v>
      </c>
      <c r="B169" s="36"/>
      <c r="C169" s="103"/>
      <c r="D169" s="103"/>
      <c r="E169" s="36"/>
      <c r="F169" s="36"/>
      <c r="G169" s="36"/>
      <c r="H169" s="36"/>
      <c r="I169" s="36"/>
      <c r="J169" s="36"/>
      <c r="K169" s="36"/>
      <c r="L169" s="36"/>
      <c r="M169" s="36"/>
      <c r="N169" s="104"/>
      <c r="O169" s="104"/>
      <c r="P169" s="105"/>
      <c r="Q169" s="104"/>
      <c r="R169" s="104"/>
      <c r="S169" s="105"/>
      <c r="T169" s="105"/>
      <c r="U169" s="105"/>
      <c r="V169" s="105"/>
      <c r="W169" s="106"/>
    </row>
    <row r="170" spans="1:110" s="53" customFormat="1" ht="17.25" customHeight="1" thickBot="1" x14ac:dyDescent="0.3">
      <c r="A170" s="176" t="s">
        <v>109</v>
      </c>
      <c r="B170" s="177"/>
      <c r="C170" s="177"/>
      <c r="D170" s="177"/>
      <c r="E170" s="177"/>
      <c r="F170" s="177"/>
      <c r="G170" s="177"/>
      <c r="H170" s="177"/>
      <c r="I170" s="177"/>
      <c r="J170" s="177"/>
      <c r="K170" s="177"/>
      <c r="L170" s="177"/>
      <c r="M170" s="177"/>
      <c r="N170" s="128">
        <f t="shared" ref="N170:S170" si="24">N168</f>
        <v>7415906.5999999996</v>
      </c>
      <c r="O170" s="5">
        <f t="shared" si="24"/>
        <v>1340107.95</v>
      </c>
      <c r="P170" s="5">
        <f t="shared" si="24"/>
        <v>0</v>
      </c>
      <c r="Q170" s="5">
        <f t="shared" si="24"/>
        <v>178694.18</v>
      </c>
      <c r="R170" s="5">
        <f t="shared" si="24"/>
        <v>29603.18</v>
      </c>
      <c r="S170" s="6">
        <f t="shared" si="24"/>
        <v>8964311.9099999983</v>
      </c>
      <c r="T170" s="129"/>
      <c r="U170" s="5">
        <f>U168</f>
        <v>7</v>
      </c>
      <c r="V170" s="5">
        <f>V168</f>
        <v>7333903.5200000005</v>
      </c>
      <c r="W170" s="5">
        <f>W168</f>
        <v>680126.01</v>
      </c>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52"/>
    </row>
    <row r="171" spans="1:110" ht="15.75" customHeight="1" thickBot="1" x14ac:dyDescent="0.3">
      <c r="A171" s="187" t="s">
        <v>70</v>
      </c>
      <c r="B171" s="188"/>
      <c r="C171" s="188"/>
      <c r="D171" s="188"/>
      <c r="E171" s="188"/>
      <c r="F171" s="188"/>
      <c r="G171" s="188"/>
      <c r="H171" s="188"/>
      <c r="I171" s="188"/>
      <c r="J171" s="188"/>
      <c r="K171" s="188"/>
      <c r="L171" s="188"/>
      <c r="M171" s="188"/>
      <c r="N171" s="225"/>
      <c r="O171" s="225"/>
      <c r="P171" s="225"/>
      <c r="Q171" s="225"/>
      <c r="R171" s="225"/>
      <c r="S171" s="225"/>
      <c r="T171" s="188"/>
      <c r="U171" s="188"/>
      <c r="V171" s="188"/>
      <c r="W171" s="189"/>
    </row>
    <row r="172" spans="1:110" ht="15.75" x14ac:dyDescent="0.25">
      <c r="A172" s="54">
        <v>1</v>
      </c>
      <c r="B172" s="55"/>
      <c r="C172" s="56"/>
      <c r="D172" s="56"/>
      <c r="E172" s="55"/>
      <c r="F172" s="55"/>
      <c r="G172" s="55"/>
      <c r="H172" s="55"/>
      <c r="I172" s="55"/>
      <c r="J172" s="55"/>
      <c r="K172" s="55"/>
      <c r="L172" s="55"/>
      <c r="M172" s="55"/>
      <c r="N172" s="57"/>
      <c r="O172" s="57"/>
      <c r="P172" s="58"/>
      <c r="Q172" s="57"/>
      <c r="R172" s="57"/>
      <c r="S172" s="58"/>
      <c r="T172" s="58"/>
      <c r="U172" s="58"/>
      <c r="V172" s="58"/>
      <c r="W172" s="59"/>
    </row>
    <row r="173" spans="1:110" ht="15.75" x14ac:dyDescent="0.25">
      <c r="A173" s="9">
        <v>2</v>
      </c>
      <c r="B173" s="55"/>
      <c r="C173" s="83"/>
      <c r="D173" s="83"/>
      <c r="E173" s="55"/>
      <c r="F173" s="55"/>
      <c r="G173" s="55"/>
      <c r="H173" s="55"/>
      <c r="I173" s="35"/>
      <c r="J173" s="35"/>
      <c r="K173" s="35"/>
      <c r="L173" s="35"/>
      <c r="M173" s="55"/>
      <c r="N173" s="29"/>
      <c r="O173" s="29"/>
      <c r="P173" s="33"/>
      <c r="Q173" s="57"/>
      <c r="R173" s="29"/>
      <c r="S173" s="33"/>
      <c r="T173" s="33"/>
      <c r="U173" s="33"/>
      <c r="V173" s="33"/>
      <c r="W173" s="84"/>
    </row>
    <row r="174" spans="1:110" ht="16.5" thickBot="1" x14ac:dyDescent="0.3">
      <c r="A174" s="18">
        <v>3</v>
      </c>
      <c r="B174" s="36"/>
      <c r="C174" s="91"/>
      <c r="D174" s="91"/>
      <c r="E174" s="36"/>
      <c r="F174" s="36"/>
      <c r="G174" s="36"/>
      <c r="H174" s="36"/>
      <c r="I174" s="23"/>
      <c r="J174" s="23"/>
      <c r="K174" s="23"/>
      <c r="L174" s="23"/>
      <c r="M174" s="36"/>
      <c r="N174" s="31"/>
      <c r="O174" s="31"/>
      <c r="P174" s="89"/>
      <c r="Q174" s="104"/>
      <c r="R174" s="31"/>
      <c r="S174" s="89"/>
      <c r="T174" s="89"/>
      <c r="U174" s="89"/>
      <c r="V174" s="89"/>
      <c r="W174" s="90"/>
    </row>
    <row r="175" spans="1:110" s="53" customFormat="1" ht="17.25" customHeight="1" thickBot="1" x14ac:dyDescent="0.3">
      <c r="A175" s="176" t="s">
        <v>110</v>
      </c>
      <c r="B175" s="177"/>
      <c r="C175" s="177"/>
      <c r="D175" s="177"/>
      <c r="E175" s="177"/>
      <c r="F175" s="177"/>
      <c r="G175" s="177"/>
      <c r="H175" s="177"/>
      <c r="I175" s="177"/>
      <c r="J175" s="177"/>
      <c r="K175" s="177"/>
      <c r="L175" s="177"/>
      <c r="M175" s="178"/>
      <c r="N175" s="5">
        <f>N172</f>
        <v>0</v>
      </c>
      <c r="O175" s="5">
        <f t="shared" ref="O175:S175" si="25">O172</f>
        <v>0</v>
      </c>
      <c r="P175" s="5">
        <f t="shared" si="25"/>
        <v>0</v>
      </c>
      <c r="Q175" s="5">
        <f t="shared" si="25"/>
        <v>0</v>
      </c>
      <c r="R175" s="5">
        <f t="shared" si="25"/>
        <v>0</v>
      </c>
      <c r="S175" s="5">
        <f t="shared" si="25"/>
        <v>0</v>
      </c>
      <c r="T175" s="60"/>
      <c r="U175" s="60">
        <f>U172</f>
        <v>0</v>
      </c>
      <c r="V175" s="60">
        <f>V172</f>
        <v>0</v>
      </c>
      <c r="W175" s="76">
        <f>W172</f>
        <v>0</v>
      </c>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52"/>
    </row>
    <row r="176" spans="1:110" ht="15.75" customHeight="1" x14ac:dyDescent="0.25">
      <c r="A176" s="179" t="s">
        <v>28</v>
      </c>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1"/>
    </row>
    <row r="177" spans="1:110" ht="15.75" x14ac:dyDescent="0.25">
      <c r="A177" s="54">
        <v>1</v>
      </c>
      <c r="B177" s="119"/>
      <c r="C177" s="120"/>
      <c r="D177" s="120"/>
      <c r="E177" s="55"/>
      <c r="F177" s="55"/>
      <c r="G177" s="55"/>
      <c r="H177" s="55"/>
      <c r="I177" s="55"/>
      <c r="J177" s="55"/>
      <c r="K177" s="55"/>
      <c r="L177" s="55"/>
      <c r="M177" s="55"/>
      <c r="N177" s="57"/>
      <c r="O177" s="57"/>
      <c r="P177" s="58"/>
      <c r="Q177" s="57"/>
      <c r="R177" s="57"/>
      <c r="S177" s="58"/>
      <c r="T177" s="58"/>
      <c r="U177" s="58"/>
      <c r="V177" s="58"/>
      <c r="W177" s="59"/>
    </row>
    <row r="178" spans="1:110" ht="16.5" thickBot="1" x14ac:dyDescent="0.3">
      <c r="A178" s="18">
        <v>2</v>
      </c>
      <c r="B178" s="36"/>
      <c r="C178" s="91"/>
      <c r="D178" s="91"/>
      <c r="E178" s="36"/>
      <c r="F178" s="36"/>
      <c r="G178" s="36"/>
      <c r="H178" s="36"/>
      <c r="I178" s="23"/>
      <c r="J178" s="23"/>
      <c r="K178" s="23"/>
      <c r="L178" s="23"/>
      <c r="M178" s="36"/>
      <c r="N178" s="31"/>
      <c r="O178" s="31"/>
      <c r="P178" s="89"/>
      <c r="Q178" s="104"/>
      <c r="R178" s="31"/>
      <c r="S178" s="89"/>
      <c r="T178" s="89"/>
      <c r="U178" s="89"/>
      <c r="V178" s="89"/>
      <c r="W178" s="90"/>
    </row>
    <row r="179" spans="1:110" s="53" customFormat="1" ht="17.25" customHeight="1" thickBot="1" x14ac:dyDescent="0.3">
      <c r="A179" s="176" t="s">
        <v>31</v>
      </c>
      <c r="B179" s="177"/>
      <c r="C179" s="177"/>
      <c r="D179" s="177"/>
      <c r="E179" s="177"/>
      <c r="F179" s="177"/>
      <c r="G179" s="177"/>
      <c r="H179" s="177"/>
      <c r="I179" s="177"/>
      <c r="J179" s="177"/>
      <c r="K179" s="177"/>
      <c r="L179" s="177"/>
      <c r="M179" s="178"/>
      <c r="N179" s="5">
        <v>0</v>
      </c>
      <c r="O179" s="5">
        <v>0</v>
      </c>
      <c r="P179" s="5">
        <v>0</v>
      </c>
      <c r="Q179" s="5">
        <v>0</v>
      </c>
      <c r="R179" s="5">
        <v>0</v>
      </c>
      <c r="S179" s="5">
        <v>0</v>
      </c>
      <c r="T179" s="60"/>
      <c r="U179" s="60">
        <v>0</v>
      </c>
      <c r="V179" s="60">
        <v>0</v>
      </c>
      <c r="W179" s="76">
        <v>0</v>
      </c>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52"/>
    </row>
    <row r="180" spans="1:110" ht="15.75" customHeight="1" x14ac:dyDescent="0.25">
      <c r="A180" s="179" t="s">
        <v>71</v>
      </c>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1"/>
    </row>
    <row r="181" spans="1:110" ht="15.75" x14ac:dyDescent="0.25">
      <c r="A181" s="54">
        <v>1</v>
      </c>
      <c r="B181" s="55"/>
      <c r="C181" s="56"/>
      <c r="D181" s="56"/>
      <c r="E181" s="55"/>
      <c r="F181" s="55"/>
      <c r="G181" s="55"/>
      <c r="H181" s="55"/>
      <c r="I181" s="55"/>
      <c r="J181" s="55"/>
      <c r="K181" s="55"/>
      <c r="L181" s="55"/>
      <c r="M181" s="55"/>
      <c r="N181" s="57"/>
      <c r="O181" s="57"/>
      <c r="P181" s="58"/>
      <c r="Q181" s="57"/>
      <c r="R181" s="57"/>
      <c r="S181" s="58"/>
      <c r="T181" s="58"/>
      <c r="U181" s="58"/>
      <c r="V181" s="58"/>
      <c r="W181" s="59"/>
    </row>
    <row r="182" spans="1:110" ht="16.5" thickBot="1" x14ac:dyDescent="0.3">
      <c r="A182" s="18">
        <v>2</v>
      </c>
      <c r="B182" s="36"/>
      <c r="C182" s="91"/>
      <c r="D182" s="91"/>
      <c r="E182" s="36"/>
      <c r="F182" s="36"/>
      <c r="G182" s="36"/>
      <c r="H182" s="36"/>
      <c r="I182" s="23"/>
      <c r="J182" s="23"/>
      <c r="K182" s="23"/>
      <c r="L182" s="23"/>
      <c r="M182" s="36"/>
      <c r="N182" s="31"/>
      <c r="O182" s="31"/>
      <c r="P182" s="89"/>
      <c r="Q182" s="104"/>
      <c r="R182" s="31"/>
      <c r="S182" s="89"/>
      <c r="T182" s="89"/>
      <c r="U182" s="89"/>
      <c r="V182" s="89"/>
      <c r="W182" s="90"/>
    </row>
    <row r="183" spans="1:110" s="53" customFormat="1" ht="16.5" customHeight="1" thickBot="1" x14ac:dyDescent="0.3">
      <c r="A183" s="176" t="s">
        <v>72</v>
      </c>
      <c r="B183" s="177"/>
      <c r="C183" s="177"/>
      <c r="D183" s="177"/>
      <c r="E183" s="177"/>
      <c r="F183" s="177"/>
      <c r="G183" s="177"/>
      <c r="H183" s="177"/>
      <c r="I183" s="177"/>
      <c r="J183" s="177"/>
      <c r="K183" s="177"/>
      <c r="L183" s="177"/>
      <c r="M183" s="178"/>
      <c r="N183" s="5">
        <v>0</v>
      </c>
      <c r="O183" s="5">
        <v>0</v>
      </c>
      <c r="P183" s="5">
        <v>0</v>
      </c>
      <c r="Q183" s="5">
        <v>0</v>
      </c>
      <c r="R183" s="5">
        <v>0</v>
      </c>
      <c r="S183" s="5">
        <v>0</v>
      </c>
      <c r="T183" s="60"/>
      <c r="U183" s="60">
        <v>0</v>
      </c>
      <c r="V183" s="60">
        <v>0</v>
      </c>
      <c r="W183" s="76">
        <v>0</v>
      </c>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52"/>
    </row>
    <row r="184" spans="1:110" x14ac:dyDescent="0.25">
      <c r="A184" s="227" t="s">
        <v>32</v>
      </c>
      <c r="B184" s="228"/>
      <c r="C184" s="228"/>
      <c r="D184" s="228"/>
      <c r="E184" s="228"/>
      <c r="F184" s="228"/>
      <c r="G184" s="228"/>
      <c r="H184" s="228"/>
      <c r="I184" s="228"/>
      <c r="J184" s="228"/>
      <c r="K184" s="228"/>
      <c r="L184" s="228"/>
      <c r="M184" s="228"/>
      <c r="N184" s="228"/>
      <c r="O184" s="228"/>
      <c r="P184" s="228"/>
      <c r="Q184" s="228"/>
      <c r="R184" s="228"/>
      <c r="S184" s="228"/>
      <c r="T184" s="228"/>
      <c r="U184" s="228"/>
      <c r="V184" s="228"/>
      <c r="W184" s="229"/>
    </row>
    <row r="185" spans="1:110" s="3" customFormat="1" ht="182.25" customHeight="1" x14ac:dyDescent="0.25">
      <c r="A185" s="63">
        <v>1</v>
      </c>
      <c r="B185" s="64" t="s">
        <v>118</v>
      </c>
      <c r="C185" s="130" t="s">
        <v>112</v>
      </c>
      <c r="D185" s="131" t="s">
        <v>113</v>
      </c>
      <c r="E185" s="132" t="s">
        <v>114</v>
      </c>
      <c r="F185" s="14">
        <v>42510</v>
      </c>
      <c r="G185" s="14">
        <v>44206</v>
      </c>
      <c r="H185" s="131" t="s">
        <v>115</v>
      </c>
      <c r="L185" s="12" t="s">
        <v>116</v>
      </c>
      <c r="M185" s="12">
        <v>121</v>
      </c>
      <c r="N185" s="8">
        <v>12816891.460000001</v>
      </c>
      <c r="O185" s="8">
        <v>0</v>
      </c>
      <c r="P185" s="8">
        <v>2316105.13</v>
      </c>
      <c r="Q185" s="8">
        <v>0</v>
      </c>
      <c r="R185" s="8">
        <v>459666.3</v>
      </c>
      <c r="S185" s="16">
        <f>N185+O185+P185+Q185+R185</f>
        <v>15592662.890000001</v>
      </c>
      <c r="T185" s="17" t="s">
        <v>117</v>
      </c>
      <c r="U185" s="12">
        <v>4</v>
      </c>
      <c r="V185" s="8">
        <v>6374869.5999999996</v>
      </c>
      <c r="W185" s="47">
        <v>0</v>
      </c>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row>
    <row r="186" spans="1:110" s="75" customFormat="1" ht="281.25" customHeight="1" x14ac:dyDescent="0.25">
      <c r="A186" s="63">
        <v>2</v>
      </c>
      <c r="B186" s="64" t="s">
        <v>118</v>
      </c>
      <c r="C186" s="65" t="s">
        <v>119</v>
      </c>
      <c r="D186" s="66" t="s">
        <v>120</v>
      </c>
      <c r="E186" s="67" t="s">
        <v>121</v>
      </c>
      <c r="F186" s="68">
        <v>42522</v>
      </c>
      <c r="G186" s="68">
        <v>42978</v>
      </c>
      <c r="H186" s="235" t="s">
        <v>115</v>
      </c>
      <c r="L186" s="232" t="s">
        <v>116</v>
      </c>
      <c r="M186" s="232">
        <v>121</v>
      </c>
      <c r="N186" s="233">
        <v>771222.56</v>
      </c>
      <c r="O186" s="233">
        <v>0</v>
      </c>
      <c r="P186" s="233">
        <v>139365.51</v>
      </c>
      <c r="Q186" s="233">
        <v>0</v>
      </c>
      <c r="R186" s="233">
        <v>112414</v>
      </c>
      <c r="S186" s="230">
        <f t="shared" ref="S186:S234" si="26">N186+O186+P186+Q186+R186</f>
        <v>1023002.0700000001</v>
      </c>
      <c r="T186" s="231" t="s">
        <v>322</v>
      </c>
      <c r="U186" s="66">
        <v>2</v>
      </c>
      <c r="V186" s="70">
        <f>217870.14+553352.42</f>
        <v>771222.56</v>
      </c>
      <c r="W186" s="73">
        <v>0</v>
      </c>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row>
    <row r="187" spans="1:110" s="3" customFormat="1" ht="207.75" customHeight="1" x14ac:dyDescent="0.25">
      <c r="A187" s="63">
        <v>3</v>
      </c>
      <c r="B187" s="64" t="s">
        <v>125</v>
      </c>
      <c r="C187" s="11" t="s">
        <v>122</v>
      </c>
      <c r="D187" s="12" t="s">
        <v>123</v>
      </c>
      <c r="E187" s="13" t="s">
        <v>124</v>
      </c>
      <c r="F187" s="14">
        <v>42278</v>
      </c>
      <c r="G187" s="14">
        <v>43465</v>
      </c>
      <c r="H187" s="12" t="s">
        <v>115</v>
      </c>
      <c r="L187" s="12" t="s">
        <v>116</v>
      </c>
      <c r="M187" s="12">
        <v>123</v>
      </c>
      <c r="N187" s="8">
        <v>295064.74</v>
      </c>
      <c r="O187" s="8">
        <v>0</v>
      </c>
      <c r="P187" s="8">
        <v>53320.32</v>
      </c>
      <c r="Q187" s="8">
        <v>0</v>
      </c>
      <c r="R187" s="8">
        <v>2544.2399999999998</v>
      </c>
      <c r="S187" s="16">
        <f t="shared" si="26"/>
        <v>350929.3</v>
      </c>
      <c r="T187" s="17" t="s">
        <v>117</v>
      </c>
      <c r="U187" s="167">
        <v>3</v>
      </c>
      <c r="V187" s="8">
        <v>152286.16</v>
      </c>
      <c r="W187" s="47">
        <v>0</v>
      </c>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row>
    <row r="188" spans="1:110" s="3" customFormat="1" ht="127.5" x14ac:dyDescent="0.25">
      <c r="A188" s="63">
        <v>4</v>
      </c>
      <c r="B188" s="64" t="s">
        <v>126</v>
      </c>
      <c r="C188" s="11" t="s">
        <v>318</v>
      </c>
      <c r="D188" s="12" t="s">
        <v>127</v>
      </c>
      <c r="E188" s="13" t="s">
        <v>128</v>
      </c>
      <c r="F188" s="14">
        <v>42639</v>
      </c>
      <c r="G188" s="14">
        <v>43276</v>
      </c>
      <c r="H188" s="12" t="s">
        <v>115</v>
      </c>
      <c r="L188" s="12" t="s">
        <v>116</v>
      </c>
      <c r="M188" s="12">
        <v>121</v>
      </c>
      <c r="N188" s="8">
        <v>1039453.08</v>
      </c>
      <c r="O188" s="8">
        <v>0</v>
      </c>
      <c r="P188" s="8">
        <v>187836.7</v>
      </c>
      <c r="Q188" s="8">
        <v>0</v>
      </c>
      <c r="R188" s="8">
        <v>1467</v>
      </c>
      <c r="S188" s="16">
        <f t="shared" si="26"/>
        <v>1228756.78</v>
      </c>
      <c r="T188" s="17" t="s">
        <v>117</v>
      </c>
      <c r="U188" s="12">
        <v>4</v>
      </c>
      <c r="V188" s="8">
        <f>312162.21+384872.2+46203.66+210107.16</f>
        <v>953345.2300000001</v>
      </c>
      <c r="W188" s="47">
        <v>0</v>
      </c>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row>
    <row r="189" spans="1:110" s="3" customFormat="1" ht="255" x14ac:dyDescent="0.25">
      <c r="A189" s="63">
        <v>5</v>
      </c>
      <c r="B189" s="10" t="s">
        <v>126</v>
      </c>
      <c r="C189" s="11" t="s">
        <v>136</v>
      </c>
      <c r="D189" s="12" t="s">
        <v>120</v>
      </c>
      <c r="E189" s="13" t="s">
        <v>137</v>
      </c>
      <c r="F189" s="14">
        <v>42767</v>
      </c>
      <c r="G189" s="14">
        <v>43861</v>
      </c>
      <c r="H189" s="12" t="s">
        <v>115</v>
      </c>
      <c r="L189" s="12" t="s">
        <v>116</v>
      </c>
      <c r="M189" s="12">
        <v>121</v>
      </c>
      <c r="N189" s="8">
        <v>5322908.37</v>
      </c>
      <c r="O189" s="8">
        <v>0</v>
      </c>
      <c r="P189" s="8">
        <v>961888.1</v>
      </c>
      <c r="Q189" s="8">
        <v>0</v>
      </c>
      <c r="R189" s="8">
        <v>0</v>
      </c>
      <c r="S189" s="16">
        <f t="shared" si="26"/>
        <v>6284796.4699999997</v>
      </c>
      <c r="T189" s="17" t="s">
        <v>117</v>
      </c>
      <c r="U189" s="12">
        <v>1</v>
      </c>
      <c r="V189" s="8">
        <f>94806.85+84673.57+94816.47+97132.3</f>
        <v>371429.19</v>
      </c>
      <c r="W189" s="47">
        <v>0</v>
      </c>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row>
    <row r="190" spans="1:110" s="3" customFormat="1" ht="173.25" customHeight="1" x14ac:dyDescent="0.25">
      <c r="A190" s="63">
        <v>6</v>
      </c>
      <c r="B190" s="10" t="s">
        <v>138</v>
      </c>
      <c r="C190" s="11" t="s">
        <v>139</v>
      </c>
      <c r="D190" s="12" t="s">
        <v>348</v>
      </c>
      <c r="E190" s="13" t="s">
        <v>140</v>
      </c>
      <c r="F190" s="14">
        <v>42461</v>
      </c>
      <c r="G190" s="14">
        <v>43585</v>
      </c>
      <c r="H190" s="12" t="s">
        <v>115</v>
      </c>
      <c r="L190" s="12" t="s">
        <v>116</v>
      </c>
      <c r="M190" s="12">
        <v>123</v>
      </c>
      <c r="N190" s="8">
        <v>1017757.15</v>
      </c>
      <c r="O190" s="8">
        <v>0</v>
      </c>
      <c r="P190" s="8">
        <v>183916.1</v>
      </c>
      <c r="Q190" s="8">
        <v>0</v>
      </c>
      <c r="R190" s="8">
        <v>0</v>
      </c>
      <c r="S190" s="16">
        <f t="shared" si="26"/>
        <v>1201673.25</v>
      </c>
      <c r="T190" s="17" t="s">
        <v>117</v>
      </c>
      <c r="U190" s="12">
        <v>1</v>
      </c>
      <c r="V190" s="8">
        <v>210623.3</v>
      </c>
      <c r="W190" s="47">
        <v>0</v>
      </c>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row>
    <row r="191" spans="1:110" s="3" customFormat="1" ht="191.25" x14ac:dyDescent="0.25">
      <c r="A191" s="9">
        <v>7</v>
      </c>
      <c r="B191" s="10" t="s">
        <v>138</v>
      </c>
      <c r="C191" s="11" t="s">
        <v>144</v>
      </c>
      <c r="D191" s="12" t="s">
        <v>145</v>
      </c>
      <c r="E191" s="13" t="s">
        <v>146</v>
      </c>
      <c r="F191" s="14">
        <v>42887</v>
      </c>
      <c r="G191" s="14">
        <v>44196</v>
      </c>
      <c r="H191" s="12" t="s">
        <v>115</v>
      </c>
      <c r="L191" s="12" t="s">
        <v>116</v>
      </c>
      <c r="M191" s="12">
        <v>123</v>
      </c>
      <c r="N191" s="8">
        <v>14487554.17</v>
      </c>
      <c r="O191" s="8">
        <v>0</v>
      </c>
      <c r="P191" s="8">
        <v>2618005.98</v>
      </c>
      <c r="Q191" s="8">
        <v>0</v>
      </c>
      <c r="R191" s="8">
        <v>0</v>
      </c>
      <c r="S191" s="16">
        <f t="shared" si="26"/>
        <v>17105560.149999999</v>
      </c>
      <c r="T191" s="17" t="s">
        <v>117</v>
      </c>
      <c r="U191" s="12">
        <v>0</v>
      </c>
      <c r="V191" s="8">
        <v>0</v>
      </c>
      <c r="W191" s="47">
        <v>0</v>
      </c>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row>
    <row r="192" spans="1:110" s="141" customFormat="1" ht="140.25" x14ac:dyDescent="0.25">
      <c r="A192" s="9">
        <v>8</v>
      </c>
      <c r="B192" s="10" t="s">
        <v>138</v>
      </c>
      <c r="C192" s="11" t="s">
        <v>147</v>
      </c>
      <c r="D192" s="12" t="s">
        <v>145</v>
      </c>
      <c r="E192" s="13" t="s">
        <v>148</v>
      </c>
      <c r="F192" s="14">
        <v>43070</v>
      </c>
      <c r="G192" s="14">
        <v>44712</v>
      </c>
      <c r="H192" s="12" t="s">
        <v>115</v>
      </c>
      <c r="I192" s="3"/>
      <c r="J192" s="3"/>
      <c r="K192" s="3"/>
      <c r="L192" s="12" t="s">
        <v>116</v>
      </c>
      <c r="M192" s="12">
        <v>123</v>
      </c>
      <c r="N192" s="8">
        <v>12117860.460000001</v>
      </c>
      <c r="O192" s="8">
        <v>0</v>
      </c>
      <c r="P192" s="8">
        <v>2189785.16</v>
      </c>
      <c r="Q192" s="8">
        <v>0</v>
      </c>
      <c r="R192" s="8">
        <v>202342.56</v>
      </c>
      <c r="S192" s="16">
        <f t="shared" si="26"/>
        <v>14509988.180000002</v>
      </c>
      <c r="T192" s="17" t="s">
        <v>117</v>
      </c>
      <c r="U192" s="12">
        <v>1</v>
      </c>
      <c r="V192" s="8">
        <v>0</v>
      </c>
      <c r="W192" s="47">
        <v>0</v>
      </c>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142"/>
    </row>
    <row r="193" spans="1:110" s="3" customFormat="1" ht="280.5" x14ac:dyDescent="0.25">
      <c r="A193" s="9">
        <v>9</v>
      </c>
      <c r="B193" s="10" t="s">
        <v>149</v>
      </c>
      <c r="C193" s="11" t="s">
        <v>150</v>
      </c>
      <c r="D193" s="12" t="s">
        <v>302</v>
      </c>
      <c r="E193" s="46" t="s">
        <v>151</v>
      </c>
      <c r="F193" s="14">
        <v>42430</v>
      </c>
      <c r="G193" s="14">
        <v>45291</v>
      </c>
      <c r="H193" s="12" t="s">
        <v>115</v>
      </c>
      <c r="L193" s="12" t="s">
        <v>116</v>
      </c>
      <c r="M193" s="12">
        <v>122</v>
      </c>
      <c r="N193" s="8">
        <v>3292484.25</v>
      </c>
      <c r="O193" s="8">
        <v>0</v>
      </c>
      <c r="P193" s="8">
        <v>594975.75</v>
      </c>
      <c r="Q193" s="8">
        <v>0</v>
      </c>
      <c r="R193" s="8">
        <v>0</v>
      </c>
      <c r="S193" s="16">
        <f t="shared" si="26"/>
        <v>3887460</v>
      </c>
      <c r="T193" s="17" t="s">
        <v>117</v>
      </c>
      <c r="U193" s="12">
        <v>0</v>
      </c>
      <c r="V193" s="8">
        <v>0</v>
      </c>
      <c r="W193" s="47">
        <v>0</v>
      </c>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row>
    <row r="194" spans="1:110" s="75" customFormat="1" ht="269.25" customHeight="1" x14ac:dyDescent="0.25">
      <c r="A194" s="63">
        <v>10</v>
      </c>
      <c r="B194" s="64" t="s">
        <v>251</v>
      </c>
      <c r="C194" s="65" t="s">
        <v>263</v>
      </c>
      <c r="D194" s="66" t="s">
        <v>264</v>
      </c>
      <c r="E194" s="166" t="s">
        <v>265</v>
      </c>
      <c r="F194" s="68">
        <v>42095</v>
      </c>
      <c r="G194" s="68">
        <v>43100</v>
      </c>
      <c r="H194" s="66" t="s">
        <v>115</v>
      </c>
      <c r="L194" s="66" t="s">
        <v>116</v>
      </c>
      <c r="M194" s="66">
        <v>121</v>
      </c>
      <c r="N194" s="162">
        <v>18247933.600000001</v>
      </c>
      <c r="O194" s="162">
        <v>0</v>
      </c>
      <c r="P194" s="162">
        <v>3297533.79</v>
      </c>
      <c r="Q194" s="162">
        <v>0</v>
      </c>
      <c r="R194" s="162">
        <v>28699.200000000001</v>
      </c>
      <c r="S194" s="71">
        <f t="shared" si="26"/>
        <v>21574166.59</v>
      </c>
      <c r="T194" s="72" t="s">
        <v>322</v>
      </c>
      <c r="U194" s="66">
        <v>1</v>
      </c>
      <c r="V194" s="70">
        <v>18247933.600000001</v>
      </c>
      <c r="W194" s="73">
        <v>0</v>
      </c>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c r="DB194" s="74"/>
      <c r="DC194" s="74"/>
      <c r="DD194" s="74"/>
      <c r="DE194" s="74"/>
      <c r="DF194" s="74"/>
    </row>
    <row r="195" spans="1:110" s="75" customFormat="1" ht="127.5" x14ac:dyDescent="0.25">
      <c r="A195" s="63">
        <v>11</v>
      </c>
      <c r="B195" s="64" t="s">
        <v>152</v>
      </c>
      <c r="C195" s="65" t="s">
        <v>153</v>
      </c>
      <c r="D195" s="66" t="s">
        <v>154</v>
      </c>
      <c r="E195" s="166" t="s">
        <v>155</v>
      </c>
      <c r="F195" s="68">
        <v>42552</v>
      </c>
      <c r="G195" s="68">
        <v>43465</v>
      </c>
      <c r="H195" s="66" t="s">
        <v>115</v>
      </c>
      <c r="L195" s="66" t="s">
        <v>116</v>
      </c>
      <c r="M195" s="66">
        <v>121</v>
      </c>
      <c r="N195" s="70">
        <v>75382.259999999995</v>
      </c>
      <c r="O195" s="70">
        <v>0</v>
      </c>
      <c r="P195" s="70">
        <v>13622.12</v>
      </c>
      <c r="Q195" s="70">
        <v>0</v>
      </c>
      <c r="R195" s="70">
        <v>0</v>
      </c>
      <c r="S195" s="71">
        <f t="shared" si="26"/>
        <v>89004.37999999999</v>
      </c>
      <c r="T195" s="72" t="s">
        <v>322</v>
      </c>
      <c r="U195" s="66">
        <v>1</v>
      </c>
      <c r="V195" s="70">
        <v>75382.259999999995</v>
      </c>
      <c r="W195" s="73">
        <v>0</v>
      </c>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c r="DB195" s="74"/>
      <c r="DC195" s="74"/>
      <c r="DD195" s="74"/>
      <c r="DE195" s="74"/>
      <c r="DF195" s="74"/>
    </row>
    <row r="196" spans="1:110" s="75" customFormat="1" ht="204" x14ac:dyDescent="0.25">
      <c r="A196" s="63">
        <v>12</v>
      </c>
      <c r="B196" s="64" t="s">
        <v>152</v>
      </c>
      <c r="C196" s="65" t="s">
        <v>156</v>
      </c>
      <c r="D196" s="66" t="s">
        <v>157</v>
      </c>
      <c r="E196" s="166" t="s">
        <v>158</v>
      </c>
      <c r="F196" s="68">
        <v>42430</v>
      </c>
      <c r="G196" s="236">
        <v>42735</v>
      </c>
      <c r="H196" s="66" t="s">
        <v>115</v>
      </c>
      <c r="L196" s="66" t="s">
        <v>116</v>
      </c>
      <c r="M196" s="66">
        <v>122</v>
      </c>
      <c r="N196" s="70">
        <v>122570.6</v>
      </c>
      <c r="O196" s="70">
        <v>0</v>
      </c>
      <c r="P196" s="70">
        <v>22149.4</v>
      </c>
      <c r="Q196" s="70">
        <v>0</v>
      </c>
      <c r="R196" s="70">
        <v>0</v>
      </c>
      <c r="S196" s="71">
        <f t="shared" si="26"/>
        <v>144720</v>
      </c>
      <c r="T196" s="72" t="s">
        <v>322</v>
      </c>
      <c r="U196" s="66">
        <v>1</v>
      </c>
      <c r="V196" s="70">
        <v>122570.6</v>
      </c>
      <c r="W196" s="73">
        <v>0</v>
      </c>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c r="DB196" s="74"/>
      <c r="DC196" s="74"/>
      <c r="DD196" s="74"/>
      <c r="DE196" s="74"/>
      <c r="DF196" s="74"/>
    </row>
    <row r="197" spans="1:110" s="3" customFormat="1" ht="363" customHeight="1" x14ac:dyDescent="0.25">
      <c r="A197" s="9">
        <v>13</v>
      </c>
      <c r="B197" s="10" t="s">
        <v>149</v>
      </c>
      <c r="C197" s="11" t="s">
        <v>159</v>
      </c>
      <c r="D197" s="12" t="s">
        <v>302</v>
      </c>
      <c r="E197" s="46" t="s">
        <v>160</v>
      </c>
      <c r="F197" s="14">
        <v>42430</v>
      </c>
      <c r="G197" s="14">
        <v>45291</v>
      </c>
      <c r="H197" s="12" t="s">
        <v>115</v>
      </c>
      <c r="L197" s="12" t="s">
        <v>116</v>
      </c>
      <c r="M197" s="12">
        <v>122</v>
      </c>
      <c r="N197" s="8">
        <v>3734287.25</v>
      </c>
      <c r="O197" s="8">
        <v>0</v>
      </c>
      <c r="P197" s="8">
        <v>674812.75</v>
      </c>
      <c r="Q197" s="8">
        <v>0</v>
      </c>
      <c r="R197" s="8">
        <v>0</v>
      </c>
      <c r="S197" s="16">
        <f t="shared" si="26"/>
        <v>4409100</v>
      </c>
      <c r="T197" s="17" t="s">
        <v>117</v>
      </c>
      <c r="U197" s="12">
        <v>0</v>
      </c>
      <c r="V197" s="8">
        <v>0</v>
      </c>
      <c r="W197" s="47">
        <v>0</v>
      </c>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row>
    <row r="198" spans="1:110" s="3" customFormat="1" ht="127.5" x14ac:dyDescent="0.25">
      <c r="A198" s="9">
        <v>14</v>
      </c>
      <c r="B198" s="10" t="s">
        <v>152</v>
      </c>
      <c r="C198" s="11" t="s">
        <v>161</v>
      </c>
      <c r="D198" s="12" t="s">
        <v>154</v>
      </c>
      <c r="E198" s="46" t="s">
        <v>162</v>
      </c>
      <c r="F198" s="14">
        <v>42370</v>
      </c>
      <c r="G198" s="14">
        <v>43646</v>
      </c>
      <c r="H198" s="12" t="s">
        <v>115</v>
      </c>
      <c r="L198" s="12" t="s">
        <v>116</v>
      </c>
      <c r="M198" s="12">
        <v>121</v>
      </c>
      <c r="N198" s="8">
        <v>3543987.2</v>
      </c>
      <c r="O198" s="8">
        <v>0</v>
      </c>
      <c r="P198" s="8">
        <v>640424.07999999996</v>
      </c>
      <c r="Q198" s="8">
        <v>0</v>
      </c>
      <c r="R198" s="8">
        <v>24192</v>
      </c>
      <c r="S198" s="16">
        <f t="shared" si="26"/>
        <v>4208603.28</v>
      </c>
      <c r="T198" s="17" t="s">
        <v>117</v>
      </c>
      <c r="U198" s="12">
        <v>2</v>
      </c>
      <c r="V198" s="8">
        <v>1154350.94</v>
      </c>
      <c r="W198" s="47">
        <v>0</v>
      </c>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row>
    <row r="199" spans="1:110" s="75" customFormat="1" ht="165.75" x14ac:dyDescent="0.25">
      <c r="A199" s="63">
        <v>15</v>
      </c>
      <c r="B199" s="64" t="s">
        <v>152</v>
      </c>
      <c r="C199" s="65" t="s">
        <v>163</v>
      </c>
      <c r="D199" s="66" t="s">
        <v>164</v>
      </c>
      <c r="E199" s="166" t="s">
        <v>165</v>
      </c>
      <c r="F199" s="68">
        <v>42461</v>
      </c>
      <c r="G199" s="68">
        <v>42735</v>
      </c>
      <c r="H199" s="66" t="s">
        <v>115</v>
      </c>
      <c r="L199" s="66" t="s">
        <v>116</v>
      </c>
      <c r="M199" s="66">
        <v>121</v>
      </c>
      <c r="N199" s="70">
        <v>37250.300000000003</v>
      </c>
      <c r="O199" s="70">
        <v>0</v>
      </c>
      <c r="P199" s="70">
        <v>6731.4</v>
      </c>
      <c r="Q199" s="70">
        <v>0</v>
      </c>
      <c r="R199" s="70">
        <v>2239.4299999999998</v>
      </c>
      <c r="S199" s="71">
        <f t="shared" si="26"/>
        <v>46221.130000000005</v>
      </c>
      <c r="T199" s="72" t="s">
        <v>322</v>
      </c>
      <c r="U199" s="66">
        <v>1</v>
      </c>
      <c r="V199" s="70">
        <v>37250.300000000003</v>
      </c>
      <c r="W199" s="73">
        <v>0</v>
      </c>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row>
    <row r="200" spans="1:110" s="3" customFormat="1" ht="293.25" x14ac:dyDescent="0.25">
      <c r="A200" s="9">
        <v>16</v>
      </c>
      <c r="B200" s="10" t="s">
        <v>149</v>
      </c>
      <c r="C200" s="11" t="s">
        <v>166</v>
      </c>
      <c r="D200" s="12" t="s">
        <v>302</v>
      </c>
      <c r="E200" s="46" t="s">
        <v>167</v>
      </c>
      <c r="F200" s="14">
        <v>42430</v>
      </c>
      <c r="G200" s="14">
        <v>44104</v>
      </c>
      <c r="H200" s="12" t="s">
        <v>115</v>
      </c>
      <c r="L200" s="12" t="s">
        <v>116</v>
      </c>
      <c r="M200" s="12">
        <v>122</v>
      </c>
      <c r="N200" s="8">
        <v>3458253.63</v>
      </c>
      <c r="O200" s="8">
        <v>0</v>
      </c>
      <c r="P200" s="8">
        <v>624931.48</v>
      </c>
      <c r="Q200" s="8">
        <v>0</v>
      </c>
      <c r="R200" s="8">
        <v>0</v>
      </c>
      <c r="S200" s="16">
        <f t="shared" si="26"/>
        <v>4083185.11</v>
      </c>
      <c r="T200" s="17" t="s">
        <v>117</v>
      </c>
      <c r="U200" s="12">
        <v>0</v>
      </c>
      <c r="V200" s="8">
        <v>0</v>
      </c>
      <c r="W200" s="47">
        <v>0</v>
      </c>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row>
    <row r="201" spans="1:110" s="3" customFormat="1" ht="204" x14ac:dyDescent="0.25">
      <c r="A201" s="9">
        <v>17</v>
      </c>
      <c r="B201" s="10" t="s">
        <v>168</v>
      </c>
      <c r="C201" s="11" t="s">
        <v>169</v>
      </c>
      <c r="D201" s="12" t="s">
        <v>302</v>
      </c>
      <c r="E201" s="46" t="s">
        <v>170</v>
      </c>
      <c r="F201" s="14">
        <v>42461</v>
      </c>
      <c r="G201" s="14">
        <v>44926</v>
      </c>
      <c r="H201" s="12" t="s">
        <v>115</v>
      </c>
      <c r="L201" s="12" t="s">
        <v>116</v>
      </c>
      <c r="M201" s="12">
        <v>122</v>
      </c>
      <c r="N201" s="8">
        <v>3615947.16</v>
      </c>
      <c r="O201" s="8">
        <v>0</v>
      </c>
      <c r="P201" s="8">
        <v>653427.84</v>
      </c>
      <c r="Q201" s="8">
        <v>0</v>
      </c>
      <c r="R201" s="8">
        <v>0</v>
      </c>
      <c r="S201" s="16">
        <f t="shared" si="26"/>
        <v>4269375</v>
      </c>
      <c r="T201" s="17" t="s">
        <v>117</v>
      </c>
      <c r="U201" s="12">
        <v>1</v>
      </c>
      <c r="V201" s="8">
        <v>0</v>
      </c>
      <c r="W201" s="47">
        <v>0</v>
      </c>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row>
    <row r="202" spans="1:110" s="3" customFormat="1" ht="114.75" x14ac:dyDescent="0.25">
      <c r="A202" s="9">
        <v>18</v>
      </c>
      <c r="B202" s="10" t="s">
        <v>152</v>
      </c>
      <c r="C202" s="11" t="s">
        <v>171</v>
      </c>
      <c r="D202" s="12" t="s">
        <v>172</v>
      </c>
      <c r="E202" s="46" t="s">
        <v>173</v>
      </c>
      <c r="F202" s="14">
        <v>42430</v>
      </c>
      <c r="G202" s="14">
        <v>43677</v>
      </c>
      <c r="H202" s="12" t="s">
        <v>115</v>
      </c>
      <c r="L202" s="12" t="s">
        <v>116</v>
      </c>
      <c r="M202" s="12">
        <v>121</v>
      </c>
      <c r="N202" s="8">
        <v>6326014.1699999999</v>
      </c>
      <c r="O202" s="8">
        <v>0</v>
      </c>
      <c r="P202" s="8">
        <v>1143156.57</v>
      </c>
      <c r="Q202" s="8">
        <v>0</v>
      </c>
      <c r="R202" s="8">
        <v>448243.24</v>
      </c>
      <c r="S202" s="16">
        <f t="shared" si="26"/>
        <v>7917413.9800000004</v>
      </c>
      <c r="T202" s="17" t="s">
        <v>117</v>
      </c>
      <c r="U202" s="12">
        <v>2</v>
      </c>
      <c r="V202" s="8">
        <f>397085+640.72+370133.96</f>
        <v>767859.67999999993</v>
      </c>
      <c r="W202" s="47">
        <v>0</v>
      </c>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row>
    <row r="203" spans="1:110" s="75" customFormat="1" ht="140.25" x14ac:dyDescent="0.25">
      <c r="A203" s="63">
        <v>19</v>
      </c>
      <c r="B203" s="64" t="s">
        <v>174</v>
      </c>
      <c r="C203" s="65" t="s">
        <v>175</v>
      </c>
      <c r="D203" s="66" t="s">
        <v>176</v>
      </c>
      <c r="E203" s="166" t="s">
        <v>177</v>
      </c>
      <c r="F203" s="68">
        <v>42370</v>
      </c>
      <c r="G203" s="68">
        <v>42794</v>
      </c>
      <c r="H203" s="66" t="s">
        <v>115</v>
      </c>
      <c r="L203" s="66" t="s">
        <v>116</v>
      </c>
      <c r="M203" s="66">
        <v>121</v>
      </c>
      <c r="N203" s="70">
        <v>55417.120000000003</v>
      </c>
      <c r="O203" s="70">
        <v>0</v>
      </c>
      <c r="P203" s="70">
        <v>10014.27</v>
      </c>
      <c r="Q203" s="70">
        <v>0</v>
      </c>
      <c r="R203" s="70">
        <v>0</v>
      </c>
      <c r="S203" s="71">
        <f t="shared" si="26"/>
        <v>65431.39</v>
      </c>
      <c r="T203" s="72" t="s">
        <v>322</v>
      </c>
      <c r="U203" s="66">
        <v>0</v>
      </c>
      <c r="V203" s="70">
        <v>55417.120000000003</v>
      </c>
      <c r="W203" s="73">
        <v>0</v>
      </c>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c r="DB203" s="74"/>
      <c r="DC203" s="74"/>
      <c r="DD203" s="74"/>
      <c r="DE203" s="74"/>
      <c r="DF203" s="74"/>
    </row>
    <row r="204" spans="1:110" s="75" customFormat="1" ht="129" customHeight="1" x14ac:dyDescent="0.25">
      <c r="A204" s="63">
        <v>20</v>
      </c>
      <c r="B204" s="64" t="s">
        <v>152</v>
      </c>
      <c r="C204" s="65" t="s">
        <v>295</v>
      </c>
      <c r="D204" s="66" t="s">
        <v>176</v>
      </c>
      <c r="E204" s="166" t="s">
        <v>296</v>
      </c>
      <c r="F204" s="68">
        <v>42430</v>
      </c>
      <c r="G204" s="68">
        <v>42825</v>
      </c>
      <c r="H204" s="66" t="s">
        <v>115</v>
      </c>
      <c r="L204" s="66" t="s">
        <v>116</v>
      </c>
      <c r="M204" s="66">
        <v>121</v>
      </c>
      <c r="N204" s="70">
        <v>444243.43</v>
      </c>
      <c r="O204" s="70">
        <v>0</v>
      </c>
      <c r="P204" s="70">
        <v>80278</v>
      </c>
      <c r="Q204" s="70">
        <v>0</v>
      </c>
      <c r="R204" s="70">
        <v>0</v>
      </c>
      <c r="S204" s="71">
        <f t="shared" si="26"/>
        <v>524521.42999999993</v>
      </c>
      <c r="T204" s="72" t="s">
        <v>322</v>
      </c>
      <c r="U204" s="66">
        <v>0</v>
      </c>
      <c r="V204" s="70">
        <v>444243.43</v>
      </c>
      <c r="W204" s="73">
        <v>0</v>
      </c>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c r="DB204" s="74"/>
      <c r="DC204" s="74"/>
      <c r="DD204" s="74"/>
      <c r="DE204" s="74"/>
      <c r="DF204" s="74"/>
    </row>
    <row r="205" spans="1:110" s="75" customFormat="1" ht="89.25" x14ac:dyDescent="0.25">
      <c r="A205" s="63">
        <v>21</v>
      </c>
      <c r="B205" s="64" t="s">
        <v>174</v>
      </c>
      <c r="C205" s="65" t="s">
        <v>178</v>
      </c>
      <c r="D205" s="66" t="s">
        <v>176</v>
      </c>
      <c r="E205" s="166" t="s">
        <v>179</v>
      </c>
      <c r="F205" s="68">
        <v>42370</v>
      </c>
      <c r="G205" s="68">
        <v>42853</v>
      </c>
      <c r="H205" s="66" t="s">
        <v>115</v>
      </c>
      <c r="L205" s="66" t="s">
        <v>116</v>
      </c>
      <c r="M205" s="66">
        <v>121</v>
      </c>
      <c r="N205" s="70">
        <v>99340.43</v>
      </c>
      <c r="O205" s="70">
        <v>0</v>
      </c>
      <c r="P205" s="70">
        <v>17951.53</v>
      </c>
      <c r="Q205" s="70">
        <v>0</v>
      </c>
      <c r="R205" s="70">
        <v>2081.44</v>
      </c>
      <c r="S205" s="71">
        <f t="shared" si="26"/>
        <v>119373.4</v>
      </c>
      <c r="T205" s="72" t="s">
        <v>322</v>
      </c>
      <c r="U205" s="66">
        <v>0</v>
      </c>
      <c r="V205" s="70">
        <v>99340.43</v>
      </c>
      <c r="W205" s="73">
        <v>0</v>
      </c>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c r="CY205" s="74"/>
      <c r="CZ205" s="74"/>
      <c r="DA205" s="74"/>
      <c r="DB205" s="74"/>
      <c r="DC205" s="74"/>
      <c r="DD205" s="74"/>
      <c r="DE205" s="74"/>
      <c r="DF205" s="74"/>
    </row>
    <row r="206" spans="1:110" s="3" customFormat="1" ht="191.25" x14ac:dyDescent="0.25">
      <c r="A206" s="9">
        <v>22</v>
      </c>
      <c r="B206" s="45" t="s">
        <v>152</v>
      </c>
      <c r="C206" s="11" t="s">
        <v>191</v>
      </c>
      <c r="D206" s="12" t="s">
        <v>154</v>
      </c>
      <c r="E206" s="46" t="s">
        <v>192</v>
      </c>
      <c r="F206" s="14">
        <v>42795</v>
      </c>
      <c r="G206" s="14">
        <v>43890</v>
      </c>
      <c r="H206" s="12" t="s">
        <v>115</v>
      </c>
      <c r="L206" s="12" t="s">
        <v>116</v>
      </c>
      <c r="M206" s="12">
        <v>121</v>
      </c>
      <c r="N206" s="8">
        <v>8387498.2999999998</v>
      </c>
      <c r="O206" s="8">
        <v>0</v>
      </c>
      <c r="P206" s="8">
        <v>1515681.7</v>
      </c>
      <c r="Q206" s="8">
        <v>0</v>
      </c>
      <c r="R206" s="8">
        <v>0</v>
      </c>
      <c r="S206" s="16">
        <f t="shared" si="26"/>
        <v>9903180</v>
      </c>
      <c r="T206" s="17" t="s">
        <v>117</v>
      </c>
      <c r="U206" s="12">
        <v>1</v>
      </c>
      <c r="V206" s="8">
        <v>0</v>
      </c>
      <c r="W206" s="47">
        <v>0</v>
      </c>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row>
    <row r="207" spans="1:110" s="3" customFormat="1" ht="357" x14ac:dyDescent="0.25">
      <c r="A207" s="9">
        <v>23</v>
      </c>
      <c r="B207" s="45" t="s">
        <v>152</v>
      </c>
      <c r="C207" s="11" t="s">
        <v>203</v>
      </c>
      <c r="D207" s="12" t="s">
        <v>204</v>
      </c>
      <c r="E207" s="46" t="s">
        <v>205</v>
      </c>
      <c r="F207" s="14">
        <v>42248</v>
      </c>
      <c r="G207" s="14">
        <v>43465</v>
      </c>
      <c r="H207" s="12" t="s">
        <v>115</v>
      </c>
      <c r="L207" s="12" t="s">
        <v>116</v>
      </c>
      <c r="M207" s="12">
        <v>121</v>
      </c>
      <c r="N207" s="8">
        <v>7769612.6600000001</v>
      </c>
      <c r="O207" s="8">
        <v>0</v>
      </c>
      <c r="P207" s="8">
        <v>1404025.29</v>
      </c>
      <c r="Q207" s="8">
        <v>0</v>
      </c>
      <c r="R207" s="8">
        <v>1800</v>
      </c>
      <c r="S207" s="16">
        <f t="shared" si="26"/>
        <v>9175437.9499999993</v>
      </c>
      <c r="T207" s="17" t="s">
        <v>117</v>
      </c>
      <c r="U207" s="12">
        <v>0</v>
      </c>
      <c r="V207" s="8">
        <v>10177.48</v>
      </c>
      <c r="W207" s="47">
        <v>0</v>
      </c>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row>
    <row r="208" spans="1:110" s="3" customFormat="1" ht="178.5" x14ac:dyDescent="0.25">
      <c r="A208" s="9">
        <v>24</v>
      </c>
      <c r="B208" s="45" t="s">
        <v>229</v>
      </c>
      <c r="C208" s="11" t="s">
        <v>230</v>
      </c>
      <c r="D208" s="12" t="s">
        <v>176</v>
      </c>
      <c r="E208" s="46" t="s">
        <v>231</v>
      </c>
      <c r="F208" s="14">
        <v>42381</v>
      </c>
      <c r="G208" s="14">
        <v>43738</v>
      </c>
      <c r="H208" s="12" t="s">
        <v>115</v>
      </c>
      <c r="L208" s="12" t="s">
        <v>116</v>
      </c>
      <c r="M208" s="12">
        <v>121</v>
      </c>
      <c r="N208" s="8">
        <v>17034968.52</v>
      </c>
      <c r="O208" s="8">
        <v>0</v>
      </c>
      <c r="P208" s="8">
        <v>3078342.21</v>
      </c>
      <c r="Q208" s="8">
        <v>0</v>
      </c>
      <c r="R208" s="8">
        <v>395398.75</v>
      </c>
      <c r="S208" s="16">
        <f t="shared" si="26"/>
        <v>20508709.48</v>
      </c>
      <c r="T208" s="17" t="str">
        <f t="shared" ref="T208:T210" si="27">T207</f>
        <v>în implementare</v>
      </c>
      <c r="U208" s="12">
        <v>0</v>
      </c>
      <c r="V208" s="8">
        <f>1209914.43+215758.73</f>
        <v>1425673.16</v>
      </c>
      <c r="W208" s="47">
        <v>0</v>
      </c>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row>
    <row r="209" spans="1:110" s="3" customFormat="1" ht="114.75" x14ac:dyDescent="0.25">
      <c r="A209" s="9">
        <v>25</v>
      </c>
      <c r="B209" s="45" t="s">
        <v>232</v>
      </c>
      <c r="C209" s="11" t="s">
        <v>233</v>
      </c>
      <c r="D209" s="12" t="s">
        <v>302</v>
      </c>
      <c r="E209" s="46" t="s">
        <v>234</v>
      </c>
      <c r="F209" s="14">
        <v>42522</v>
      </c>
      <c r="G209" s="14">
        <v>45291</v>
      </c>
      <c r="H209" s="12" t="s">
        <v>115</v>
      </c>
      <c r="L209" s="12" t="s">
        <v>116</v>
      </c>
      <c r="M209" s="12">
        <v>122</v>
      </c>
      <c r="N209" s="7">
        <v>7768829.6100000003</v>
      </c>
      <c r="O209" s="7">
        <v>0</v>
      </c>
      <c r="P209" s="7">
        <v>1403883.78</v>
      </c>
      <c r="Q209" s="8">
        <v>0</v>
      </c>
      <c r="R209" s="8">
        <v>0</v>
      </c>
      <c r="S209" s="16">
        <f t="shared" si="26"/>
        <v>9172713.3900000006</v>
      </c>
      <c r="T209" s="17" t="str">
        <f t="shared" si="27"/>
        <v>în implementare</v>
      </c>
      <c r="U209" s="12">
        <v>0</v>
      </c>
      <c r="V209" s="8">
        <v>0</v>
      </c>
      <c r="W209" s="47">
        <v>0</v>
      </c>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row>
    <row r="210" spans="1:110" s="141" customFormat="1" ht="159" customHeight="1" x14ac:dyDescent="0.25">
      <c r="A210" s="9">
        <v>26</v>
      </c>
      <c r="B210" s="45" t="s">
        <v>229</v>
      </c>
      <c r="C210" s="11" t="s">
        <v>242</v>
      </c>
      <c r="D210" s="12" t="s">
        <v>243</v>
      </c>
      <c r="E210" s="46" t="s">
        <v>244</v>
      </c>
      <c r="F210" s="14">
        <v>42856</v>
      </c>
      <c r="G210" s="14">
        <v>44561</v>
      </c>
      <c r="H210" s="12" t="s">
        <v>115</v>
      </c>
      <c r="I210" s="3"/>
      <c r="J210" s="3"/>
      <c r="K210" s="3"/>
      <c r="L210" s="12" t="s">
        <v>116</v>
      </c>
      <c r="M210" s="146">
        <v>121</v>
      </c>
      <c r="N210" s="8">
        <v>720244.87</v>
      </c>
      <c r="O210" s="8">
        <v>0</v>
      </c>
      <c r="P210" s="8">
        <v>130153.46</v>
      </c>
      <c r="Q210" s="147">
        <v>0</v>
      </c>
      <c r="R210" s="8">
        <v>0</v>
      </c>
      <c r="S210" s="16">
        <f t="shared" si="26"/>
        <v>850398.33</v>
      </c>
      <c r="T210" s="17" t="str">
        <f t="shared" si="27"/>
        <v>în implementare</v>
      </c>
      <c r="U210" s="12">
        <v>1</v>
      </c>
      <c r="V210" s="8">
        <f>43607.39+24746.98</f>
        <v>68354.37</v>
      </c>
      <c r="W210" s="47">
        <v>0</v>
      </c>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142"/>
    </row>
    <row r="211" spans="1:110" s="75" customFormat="1" ht="345" customHeight="1" x14ac:dyDescent="0.25">
      <c r="A211" s="63">
        <v>27</v>
      </c>
      <c r="B211" s="159" t="s">
        <v>245</v>
      </c>
      <c r="C211" s="65" t="s">
        <v>246</v>
      </c>
      <c r="D211" s="66" t="s">
        <v>247</v>
      </c>
      <c r="E211" s="166" t="s">
        <v>248</v>
      </c>
      <c r="F211" s="68">
        <v>42491</v>
      </c>
      <c r="G211" s="68">
        <v>43008</v>
      </c>
      <c r="H211" s="66" t="s">
        <v>115</v>
      </c>
      <c r="L211" s="66" t="s">
        <v>116</v>
      </c>
      <c r="M211" s="237">
        <v>121</v>
      </c>
      <c r="N211" s="135">
        <v>940622.01</v>
      </c>
      <c r="O211" s="135">
        <v>0</v>
      </c>
      <c r="P211" s="135">
        <v>169977.21</v>
      </c>
      <c r="Q211" s="238">
        <v>0</v>
      </c>
      <c r="R211" s="162">
        <v>459409.82</v>
      </c>
      <c r="S211" s="71">
        <f t="shared" si="26"/>
        <v>1570009.04</v>
      </c>
      <c r="T211" s="72" t="s">
        <v>322</v>
      </c>
      <c r="U211" s="66">
        <v>3</v>
      </c>
      <c r="V211" s="70">
        <v>940622.01</v>
      </c>
      <c r="W211" s="73">
        <v>0</v>
      </c>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c r="CY211" s="74"/>
      <c r="CZ211" s="74"/>
      <c r="DA211" s="74"/>
      <c r="DB211" s="74"/>
      <c r="DC211" s="74"/>
      <c r="DD211" s="74"/>
      <c r="DE211" s="74"/>
      <c r="DF211" s="74"/>
    </row>
    <row r="212" spans="1:110" s="75" customFormat="1" ht="127.5" x14ac:dyDescent="0.25">
      <c r="A212" s="63">
        <v>28</v>
      </c>
      <c r="B212" s="159" t="s">
        <v>251</v>
      </c>
      <c r="C212" s="65" t="s">
        <v>249</v>
      </c>
      <c r="D212" s="66" t="s">
        <v>154</v>
      </c>
      <c r="E212" s="166" t="s">
        <v>250</v>
      </c>
      <c r="F212" s="68">
        <v>42339</v>
      </c>
      <c r="G212" s="68">
        <v>43100</v>
      </c>
      <c r="H212" s="66" t="s">
        <v>115</v>
      </c>
      <c r="L212" s="66" t="s">
        <v>116</v>
      </c>
      <c r="M212" s="237">
        <v>121</v>
      </c>
      <c r="N212" s="162">
        <v>10576497.65</v>
      </c>
      <c r="O212" s="162">
        <v>0</v>
      </c>
      <c r="P212" s="162">
        <v>1911249.74</v>
      </c>
      <c r="Q212" s="238">
        <v>0</v>
      </c>
      <c r="R212" s="162">
        <v>0</v>
      </c>
      <c r="S212" s="71">
        <f t="shared" si="26"/>
        <v>12487747.390000001</v>
      </c>
      <c r="T212" s="72" t="s">
        <v>322</v>
      </c>
      <c r="U212" s="66">
        <v>2</v>
      </c>
      <c r="V212" s="70">
        <v>10576497.65</v>
      </c>
      <c r="W212" s="73">
        <v>0</v>
      </c>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c r="CY212" s="74"/>
      <c r="CZ212" s="74"/>
      <c r="DA212" s="74"/>
      <c r="DB212" s="74"/>
      <c r="DC212" s="74"/>
      <c r="DD212" s="74"/>
      <c r="DE212" s="74"/>
      <c r="DF212" s="74"/>
    </row>
    <row r="213" spans="1:110" s="75" customFormat="1" ht="178.5" x14ac:dyDescent="0.25">
      <c r="A213" s="63">
        <v>29</v>
      </c>
      <c r="B213" s="159" t="s">
        <v>251</v>
      </c>
      <c r="C213" s="65" t="s">
        <v>252</v>
      </c>
      <c r="D213" s="66" t="s">
        <v>176</v>
      </c>
      <c r="E213" s="134" t="s">
        <v>253</v>
      </c>
      <c r="F213" s="97">
        <v>42339</v>
      </c>
      <c r="G213" s="97">
        <v>43100</v>
      </c>
      <c r="H213" s="95" t="s">
        <v>115</v>
      </c>
      <c r="I213" s="239"/>
      <c r="J213" s="239"/>
      <c r="K213" s="239"/>
      <c r="L213" s="95" t="s">
        <v>116</v>
      </c>
      <c r="M213" s="95">
        <v>121</v>
      </c>
      <c r="N213" s="240">
        <v>144295811.75</v>
      </c>
      <c r="O213" s="240">
        <v>0</v>
      </c>
      <c r="P213" s="240">
        <v>26075298.41</v>
      </c>
      <c r="Q213" s="135">
        <v>0</v>
      </c>
      <c r="R213" s="135">
        <v>5821988</v>
      </c>
      <c r="S213" s="99">
        <f t="shared" si="26"/>
        <v>176193098.16</v>
      </c>
      <c r="T213" s="100" t="s">
        <v>322</v>
      </c>
      <c r="U213" s="95">
        <v>3</v>
      </c>
      <c r="V213" s="70">
        <v>144295811.75</v>
      </c>
      <c r="W213" s="73">
        <v>0</v>
      </c>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c r="CY213" s="74"/>
      <c r="CZ213" s="74"/>
      <c r="DA213" s="74"/>
      <c r="DB213" s="74"/>
      <c r="DC213" s="74"/>
      <c r="DD213" s="74"/>
      <c r="DE213" s="74"/>
      <c r="DF213" s="74"/>
    </row>
    <row r="214" spans="1:110" s="75" customFormat="1" ht="242.25" x14ac:dyDescent="0.25">
      <c r="A214" s="63">
        <v>30</v>
      </c>
      <c r="B214" s="159" t="s">
        <v>254</v>
      </c>
      <c r="C214" s="65" t="s">
        <v>255</v>
      </c>
      <c r="D214" s="66" t="s">
        <v>256</v>
      </c>
      <c r="E214" s="166" t="s">
        <v>257</v>
      </c>
      <c r="F214" s="68">
        <v>42583</v>
      </c>
      <c r="G214" s="68">
        <v>43524</v>
      </c>
      <c r="H214" s="66" t="s">
        <v>115</v>
      </c>
      <c r="L214" s="66" t="s">
        <v>116</v>
      </c>
      <c r="M214" s="66">
        <v>121</v>
      </c>
      <c r="N214" s="162">
        <v>2959789.75</v>
      </c>
      <c r="O214" s="162">
        <v>0</v>
      </c>
      <c r="P214" s="162">
        <v>534855.38</v>
      </c>
      <c r="Q214" s="162">
        <v>0</v>
      </c>
      <c r="R214" s="162">
        <v>74293.75</v>
      </c>
      <c r="S214" s="71">
        <f t="shared" si="26"/>
        <v>3568938.88</v>
      </c>
      <c r="T214" s="72" t="s">
        <v>117</v>
      </c>
      <c r="U214" s="66">
        <v>3</v>
      </c>
      <c r="V214" s="70">
        <f>1084739.67+444591.12</f>
        <v>1529330.79</v>
      </c>
      <c r="W214" s="73">
        <v>0</v>
      </c>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c r="CY214" s="74"/>
      <c r="CZ214" s="74"/>
      <c r="DA214" s="74"/>
      <c r="DB214" s="74"/>
      <c r="DC214" s="74"/>
      <c r="DD214" s="74"/>
      <c r="DE214" s="74"/>
      <c r="DF214" s="74"/>
    </row>
    <row r="215" spans="1:110" s="75" customFormat="1" ht="242.25" x14ac:dyDescent="0.25">
      <c r="A215" s="63">
        <v>31</v>
      </c>
      <c r="B215" s="159" t="s">
        <v>254</v>
      </c>
      <c r="C215" s="65" t="s">
        <v>258</v>
      </c>
      <c r="D215" s="66" t="s">
        <v>172</v>
      </c>
      <c r="E215" s="241" t="s">
        <v>259</v>
      </c>
      <c r="F215" s="242">
        <v>42278</v>
      </c>
      <c r="G215" s="242">
        <v>43465</v>
      </c>
      <c r="H215" s="232" t="s">
        <v>115</v>
      </c>
      <c r="I215" s="243"/>
      <c r="J215" s="243"/>
      <c r="K215" s="243"/>
      <c r="L215" s="232" t="s">
        <v>116</v>
      </c>
      <c r="M215" s="232">
        <v>121</v>
      </c>
      <c r="N215" s="244">
        <v>973590.84</v>
      </c>
      <c r="O215" s="244">
        <v>0</v>
      </c>
      <c r="P215" s="244">
        <v>175934.92</v>
      </c>
      <c r="Q215" s="244">
        <v>0</v>
      </c>
      <c r="R215" s="244">
        <v>102134.23</v>
      </c>
      <c r="S215" s="230">
        <f t="shared" si="26"/>
        <v>1251659.99</v>
      </c>
      <c r="T215" s="231" t="s">
        <v>117</v>
      </c>
      <c r="U215" s="245">
        <v>3</v>
      </c>
      <c r="V215" s="70">
        <v>267134.63</v>
      </c>
      <c r="W215" s="73">
        <v>0</v>
      </c>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row>
    <row r="216" spans="1:110" s="75" customFormat="1" ht="165.75" x14ac:dyDescent="0.25">
      <c r="A216" s="63">
        <v>32</v>
      </c>
      <c r="B216" s="159" t="s">
        <v>260</v>
      </c>
      <c r="C216" s="65" t="s">
        <v>261</v>
      </c>
      <c r="D216" s="66" t="s">
        <v>204</v>
      </c>
      <c r="E216" s="166" t="s">
        <v>262</v>
      </c>
      <c r="F216" s="68">
        <v>42339</v>
      </c>
      <c r="G216" s="68">
        <v>43100</v>
      </c>
      <c r="H216" s="66" t="s">
        <v>115</v>
      </c>
      <c r="L216" s="66" t="s">
        <v>116</v>
      </c>
      <c r="M216" s="66">
        <v>121</v>
      </c>
      <c r="N216" s="162">
        <v>11507286.039999999</v>
      </c>
      <c r="O216" s="162">
        <v>0</v>
      </c>
      <c r="P216" s="162">
        <v>2079449.96</v>
      </c>
      <c r="Q216" s="162">
        <v>0</v>
      </c>
      <c r="R216" s="162">
        <v>918</v>
      </c>
      <c r="S216" s="71">
        <f t="shared" si="26"/>
        <v>13587654</v>
      </c>
      <c r="T216" s="72" t="s">
        <v>322</v>
      </c>
      <c r="U216" s="66">
        <v>2</v>
      </c>
      <c r="V216" s="70">
        <v>11507286.039999999</v>
      </c>
      <c r="W216" s="73">
        <v>0</v>
      </c>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c r="CY216" s="74"/>
      <c r="CZ216" s="74"/>
      <c r="DA216" s="74"/>
      <c r="DB216" s="74"/>
      <c r="DC216" s="74"/>
      <c r="DD216" s="74"/>
      <c r="DE216" s="74"/>
      <c r="DF216" s="74"/>
    </row>
    <row r="217" spans="1:110" s="141" customFormat="1" ht="140.25" x14ac:dyDescent="0.25">
      <c r="A217" s="9">
        <v>33</v>
      </c>
      <c r="B217" s="48" t="s">
        <v>254</v>
      </c>
      <c r="C217" s="11" t="s">
        <v>278</v>
      </c>
      <c r="D217" s="12" t="s">
        <v>303</v>
      </c>
      <c r="E217" s="46" t="s">
        <v>279</v>
      </c>
      <c r="F217" s="14">
        <v>42339</v>
      </c>
      <c r="G217" s="14">
        <v>43465</v>
      </c>
      <c r="H217" s="12" t="s">
        <v>115</v>
      </c>
      <c r="I217" s="3"/>
      <c r="J217" s="3"/>
      <c r="K217" s="3"/>
      <c r="L217" s="12" t="s">
        <v>116</v>
      </c>
      <c r="M217" s="12">
        <v>121</v>
      </c>
      <c r="N217" s="37">
        <v>8188412.2400000002</v>
      </c>
      <c r="O217" s="37">
        <v>0</v>
      </c>
      <c r="P217" s="37">
        <v>1479705.4</v>
      </c>
      <c r="Q217" s="37">
        <v>0</v>
      </c>
      <c r="R217" s="37">
        <v>172814.57</v>
      </c>
      <c r="S217" s="16">
        <f t="shared" si="26"/>
        <v>9840932.2100000009</v>
      </c>
      <c r="T217" s="17" t="s">
        <v>117</v>
      </c>
      <c r="U217" s="12">
        <v>2</v>
      </c>
      <c r="V217" s="8">
        <f>228854.56+76618.45</f>
        <v>305473.01</v>
      </c>
      <c r="W217" s="47">
        <v>0</v>
      </c>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142"/>
    </row>
    <row r="218" spans="1:110" s="3" customFormat="1" ht="127.5" x14ac:dyDescent="0.25">
      <c r="A218" s="9">
        <v>34</v>
      </c>
      <c r="B218" s="48" t="s">
        <v>254</v>
      </c>
      <c r="C218" s="11" t="s">
        <v>280</v>
      </c>
      <c r="D218" s="12" t="s">
        <v>154</v>
      </c>
      <c r="E218" s="46" t="s">
        <v>281</v>
      </c>
      <c r="F218" s="14">
        <v>42917</v>
      </c>
      <c r="G218" s="14">
        <v>43830</v>
      </c>
      <c r="H218" s="12" t="s">
        <v>115</v>
      </c>
      <c r="L218" s="12" t="s">
        <v>116</v>
      </c>
      <c r="M218" s="12">
        <v>121</v>
      </c>
      <c r="N218" s="37">
        <v>788783.66</v>
      </c>
      <c r="O218" s="37">
        <v>0</v>
      </c>
      <c r="P218" s="37">
        <v>142538.92000000001</v>
      </c>
      <c r="Q218" s="37">
        <v>0</v>
      </c>
      <c r="R218" s="37">
        <v>0</v>
      </c>
      <c r="S218" s="16">
        <f t="shared" si="26"/>
        <v>931322.58000000007</v>
      </c>
      <c r="T218" s="17" t="s">
        <v>117</v>
      </c>
      <c r="U218" s="12">
        <v>1</v>
      </c>
      <c r="V218" s="8">
        <v>22181.77</v>
      </c>
      <c r="W218" s="47">
        <v>0</v>
      </c>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row>
    <row r="219" spans="1:110" s="3" customFormat="1" ht="140.25" x14ac:dyDescent="0.25">
      <c r="A219" s="9">
        <v>35</v>
      </c>
      <c r="B219" s="48" t="s">
        <v>260</v>
      </c>
      <c r="C219" s="11" t="s">
        <v>285</v>
      </c>
      <c r="D219" s="12" t="s">
        <v>256</v>
      </c>
      <c r="E219" s="46" t="s">
        <v>286</v>
      </c>
      <c r="F219" s="14">
        <v>43070</v>
      </c>
      <c r="G219" s="14">
        <v>44196</v>
      </c>
      <c r="H219" s="12" t="s">
        <v>115</v>
      </c>
      <c r="I219" s="23"/>
      <c r="J219" s="23"/>
      <c r="K219" s="23"/>
      <c r="L219" s="20" t="s">
        <v>116</v>
      </c>
      <c r="M219" s="20">
        <v>121</v>
      </c>
      <c r="N219" s="148">
        <v>108511048.45</v>
      </c>
      <c r="O219" s="148">
        <v>0</v>
      </c>
      <c r="P219" s="148">
        <v>19512880.550000001</v>
      </c>
      <c r="Q219" s="148">
        <v>0</v>
      </c>
      <c r="R219" s="148">
        <v>16647066</v>
      </c>
      <c r="S219" s="25">
        <f t="shared" si="26"/>
        <v>144670995</v>
      </c>
      <c r="T219" s="17" t="s">
        <v>117</v>
      </c>
      <c r="U219" s="12">
        <v>0</v>
      </c>
      <c r="V219" s="8">
        <f>20467229.79+2608749.48+2633073.45+2587204.73</f>
        <v>28296257.449999999</v>
      </c>
      <c r="W219" s="47">
        <v>0</v>
      </c>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row>
    <row r="220" spans="1:110" s="141" customFormat="1" ht="140.25" x14ac:dyDescent="0.25">
      <c r="A220" s="9">
        <v>36</v>
      </c>
      <c r="B220" s="48" t="s">
        <v>260</v>
      </c>
      <c r="C220" s="11" t="s">
        <v>287</v>
      </c>
      <c r="D220" s="12" t="s">
        <v>154</v>
      </c>
      <c r="E220" s="46" t="s">
        <v>288</v>
      </c>
      <c r="F220" s="14">
        <v>43070</v>
      </c>
      <c r="G220" s="14">
        <v>44196</v>
      </c>
      <c r="H220" s="12" t="s">
        <v>115</v>
      </c>
      <c r="I220" s="155"/>
      <c r="J220" s="155"/>
      <c r="K220" s="155"/>
      <c r="L220" s="12" t="s">
        <v>116</v>
      </c>
      <c r="M220" s="12">
        <v>121</v>
      </c>
      <c r="N220" s="37">
        <v>19706799.91</v>
      </c>
      <c r="O220" s="37">
        <v>0</v>
      </c>
      <c r="P220" s="37">
        <v>3543753.74</v>
      </c>
      <c r="Q220" s="37">
        <v>0</v>
      </c>
      <c r="R220" s="37">
        <v>644507.9</v>
      </c>
      <c r="S220" s="16">
        <f t="shared" si="26"/>
        <v>23895061.549999997</v>
      </c>
      <c r="T220" s="17" t="s">
        <v>117</v>
      </c>
      <c r="U220" s="12">
        <v>1</v>
      </c>
      <c r="V220" s="8">
        <f>3752366.42+476862.69+1075358.78</f>
        <v>5304587.8900000006</v>
      </c>
      <c r="W220" s="47">
        <v>0</v>
      </c>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142"/>
    </row>
    <row r="221" spans="1:110" s="75" customFormat="1" ht="191.25" x14ac:dyDescent="0.25">
      <c r="A221" s="63">
        <v>37</v>
      </c>
      <c r="B221" s="159" t="s">
        <v>260</v>
      </c>
      <c r="C221" s="65" t="s">
        <v>289</v>
      </c>
      <c r="D221" s="66" t="s">
        <v>290</v>
      </c>
      <c r="E221" s="166" t="s">
        <v>291</v>
      </c>
      <c r="F221" s="68">
        <v>42917</v>
      </c>
      <c r="G221" s="68">
        <v>43404</v>
      </c>
      <c r="H221" s="66" t="s">
        <v>115</v>
      </c>
      <c r="I221" s="69"/>
      <c r="J221" s="69"/>
      <c r="K221" s="69"/>
      <c r="L221" s="66" t="s">
        <v>116</v>
      </c>
      <c r="M221" s="66">
        <v>121</v>
      </c>
      <c r="N221" s="162">
        <v>1356355.8</v>
      </c>
      <c r="O221" s="162">
        <v>0</v>
      </c>
      <c r="P221" s="162">
        <v>243905.2</v>
      </c>
      <c r="Q221" s="162">
        <v>0</v>
      </c>
      <c r="R221" s="162">
        <v>0</v>
      </c>
      <c r="S221" s="71">
        <f t="shared" si="26"/>
        <v>1600261</v>
      </c>
      <c r="T221" s="72" t="s">
        <v>322</v>
      </c>
      <c r="U221" s="66">
        <v>1</v>
      </c>
      <c r="V221" s="70">
        <v>1356355.8</v>
      </c>
      <c r="W221" s="73">
        <v>0</v>
      </c>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c r="CY221" s="74"/>
      <c r="CZ221" s="74"/>
      <c r="DA221" s="74"/>
      <c r="DB221" s="74"/>
      <c r="DC221" s="74"/>
      <c r="DD221" s="74"/>
      <c r="DE221" s="74"/>
      <c r="DF221" s="74"/>
    </row>
    <row r="222" spans="1:110" s="75" customFormat="1" ht="280.5" x14ac:dyDescent="0.25">
      <c r="A222" s="63">
        <v>38</v>
      </c>
      <c r="B222" s="159" t="s">
        <v>260</v>
      </c>
      <c r="C222" s="65" t="s">
        <v>292</v>
      </c>
      <c r="D222" s="66" t="s">
        <v>293</v>
      </c>
      <c r="E222" s="166" t="s">
        <v>294</v>
      </c>
      <c r="F222" s="68">
        <v>43070</v>
      </c>
      <c r="G222" s="68">
        <v>43220</v>
      </c>
      <c r="H222" s="66" t="s">
        <v>115</v>
      </c>
      <c r="I222" s="232"/>
      <c r="J222" s="243"/>
      <c r="K222" s="243"/>
      <c r="L222" s="232" t="s">
        <v>116</v>
      </c>
      <c r="M222" s="232">
        <v>121</v>
      </c>
      <c r="N222" s="244">
        <v>26253745.879999999</v>
      </c>
      <c r="O222" s="244">
        <v>0</v>
      </c>
      <c r="P222" s="244">
        <v>4721051.13</v>
      </c>
      <c r="Q222" s="244">
        <v>0</v>
      </c>
      <c r="R222" s="244">
        <v>28027</v>
      </c>
      <c r="S222" s="230">
        <f t="shared" si="26"/>
        <v>31002824.009999998</v>
      </c>
      <c r="T222" s="72" t="s">
        <v>322</v>
      </c>
      <c r="U222" s="66">
        <v>0</v>
      </c>
      <c r="V222" s="70">
        <v>26253745.879999999</v>
      </c>
      <c r="W222" s="73">
        <v>0</v>
      </c>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c r="CY222" s="74"/>
      <c r="CZ222" s="74"/>
      <c r="DA222" s="74"/>
      <c r="DB222" s="74"/>
      <c r="DC222" s="74"/>
      <c r="DD222" s="74"/>
      <c r="DE222" s="74"/>
      <c r="DF222" s="74"/>
    </row>
    <row r="223" spans="1:110" s="3" customFormat="1" ht="195" customHeight="1" x14ac:dyDescent="0.25">
      <c r="A223" s="9">
        <v>39</v>
      </c>
      <c r="B223" s="48" t="s">
        <v>254</v>
      </c>
      <c r="C223" s="11" t="s">
        <v>271</v>
      </c>
      <c r="D223" s="12" t="s">
        <v>120</v>
      </c>
      <c r="E223" s="46" t="s">
        <v>272</v>
      </c>
      <c r="F223" s="14">
        <v>42826</v>
      </c>
      <c r="G223" s="14">
        <v>43921</v>
      </c>
      <c r="H223" s="12" t="s">
        <v>115</v>
      </c>
      <c r="I223" s="144"/>
      <c r="J223" s="144"/>
      <c r="K223" s="15"/>
      <c r="L223" s="12" t="s">
        <v>116</v>
      </c>
      <c r="M223" s="12">
        <v>121</v>
      </c>
      <c r="N223" s="37">
        <v>3926911.28</v>
      </c>
      <c r="O223" s="37">
        <v>0</v>
      </c>
      <c r="P223" s="37">
        <v>709621.31</v>
      </c>
      <c r="Q223" s="37">
        <v>0</v>
      </c>
      <c r="R223" s="37">
        <v>0</v>
      </c>
      <c r="S223" s="16">
        <f t="shared" si="26"/>
        <v>4636532.59</v>
      </c>
      <c r="T223" s="17" t="s">
        <v>117</v>
      </c>
      <c r="U223" s="12">
        <v>1</v>
      </c>
      <c r="V223" s="8">
        <f>38201.02+137184.19+65721.38+114222.46</f>
        <v>355329.05</v>
      </c>
      <c r="W223" s="47">
        <v>0</v>
      </c>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row>
    <row r="224" spans="1:110" s="3" customFormat="1" ht="195" customHeight="1" x14ac:dyDescent="0.25">
      <c r="A224" s="9">
        <v>40</v>
      </c>
      <c r="B224" s="48" t="s">
        <v>152</v>
      </c>
      <c r="C224" s="11" t="s">
        <v>323</v>
      </c>
      <c r="D224" s="12" t="s">
        <v>299</v>
      </c>
      <c r="E224" s="46" t="s">
        <v>324</v>
      </c>
      <c r="F224" s="14">
        <v>43101</v>
      </c>
      <c r="G224" s="14">
        <v>43830</v>
      </c>
      <c r="H224" s="12" t="s">
        <v>301</v>
      </c>
      <c r="I224" s="144"/>
      <c r="J224" s="144"/>
      <c r="K224" s="15"/>
      <c r="L224" s="12" t="s">
        <v>116</v>
      </c>
      <c r="M224" s="12">
        <v>121</v>
      </c>
      <c r="N224" s="37">
        <v>132370.84</v>
      </c>
      <c r="O224" s="37">
        <v>0</v>
      </c>
      <c r="P224" s="37">
        <v>23816.66</v>
      </c>
      <c r="Q224" s="37">
        <v>0</v>
      </c>
      <c r="R224" s="37">
        <v>0</v>
      </c>
      <c r="S224" s="16">
        <f t="shared" si="26"/>
        <v>156187.5</v>
      </c>
      <c r="T224" s="17" t="s">
        <v>117</v>
      </c>
      <c r="U224" s="12">
        <v>1</v>
      </c>
      <c r="V224" s="8">
        <v>0</v>
      </c>
      <c r="W224" s="47">
        <v>0</v>
      </c>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row>
    <row r="225" spans="1:110" s="74" customFormat="1" ht="269.25" customHeight="1" x14ac:dyDescent="0.25">
      <c r="A225" s="18">
        <v>41</v>
      </c>
      <c r="B225" s="149" t="s">
        <v>251</v>
      </c>
      <c r="C225" s="19" t="s">
        <v>304</v>
      </c>
      <c r="D225" s="20" t="s">
        <v>305</v>
      </c>
      <c r="E225" s="61" t="s">
        <v>306</v>
      </c>
      <c r="F225" s="22">
        <v>43191</v>
      </c>
      <c r="G225" s="22">
        <v>44196</v>
      </c>
      <c r="H225" s="20" t="s">
        <v>301</v>
      </c>
      <c r="I225" s="23"/>
      <c r="J225" s="23"/>
      <c r="K225" s="24"/>
      <c r="L225" s="20" t="s">
        <v>116</v>
      </c>
      <c r="M225" s="20">
        <v>121</v>
      </c>
      <c r="N225" s="148">
        <v>273903216.82999998</v>
      </c>
      <c r="O225" s="148">
        <v>0</v>
      </c>
      <c r="P225" s="148">
        <v>48789149.659999996</v>
      </c>
      <c r="Q225" s="148">
        <v>0</v>
      </c>
      <c r="R225" s="148">
        <v>22926849.75</v>
      </c>
      <c r="S225" s="25">
        <f t="shared" si="26"/>
        <v>345619216.24000001</v>
      </c>
      <c r="T225" s="26" t="s">
        <v>117</v>
      </c>
      <c r="U225" s="20">
        <v>1</v>
      </c>
      <c r="V225" s="7">
        <f>20082800.04+6820516.95+6800718.55+6730165.8</f>
        <v>40434201.339999996</v>
      </c>
      <c r="W225" s="62">
        <v>0</v>
      </c>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row>
    <row r="226" spans="1:110" s="74" customFormat="1" ht="269.25" customHeight="1" x14ac:dyDescent="0.25">
      <c r="A226" s="88">
        <v>42</v>
      </c>
      <c r="B226" s="133" t="s">
        <v>251</v>
      </c>
      <c r="C226" s="94" t="s">
        <v>320</v>
      </c>
      <c r="D226" s="95" t="s">
        <v>319</v>
      </c>
      <c r="E226" s="134" t="s">
        <v>321</v>
      </c>
      <c r="F226" s="97">
        <v>43009</v>
      </c>
      <c r="G226" s="97">
        <v>44196</v>
      </c>
      <c r="H226" s="95" t="s">
        <v>301</v>
      </c>
      <c r="I226" s="87"/>
      <c r="J226" s="87"/>
      <c r="K226" s="98"/>
      <c r="L226" s="95" t="s">
        <v>116</v>
      </c>
      <c r="M226" s="95">
        <v>121</v>
      </c>
      <c r="N226" s="135">
        <v>29615024.289999999</v>
      </c>
      <c r="O226" s="135">
        <v>0</v>
      </c>
      <c r="P226" s="135">
        <v>5325489.33</v>
      </c>
      <c r="Q226" s="135">
        <v>0</v>
      </c>
      <c r="R226" s="135">
        <v>711464.14</v>
      </c>
      <c r="S226" s="99">
        <f t="shared" si="26"/>
        <v>35651977.759999998</v>
      </c>
      <c r="T226" s="100" t="s">
        <v>117</v>
      </c>
      <c r="U226" s="95">
        <v>0</v>
      </c>
      <c r="V226" s="38">
        <v>8290478.7300000004</v>
      </c>
      <c r="W226" s="38">
        <v>0</v>
      </c>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row>
    <row r="227" spans="1:110" s="74" customFormat="1" ht="269.25" customHeight="1" x14ac:dyDescent="0.25">
      <c r="A227" s="86">
        <v>43</v>
      </c>
      <c r="B227" s="159" t="s">
        <v>251</v>
      </c>
      <c r="C227" s="11" t="s">
        <v>325</v>
      </c>
      <c r="D227" s="12" t="s">
        <v>326</v>
      </c>
      <c r="E227" s="46" t="s">
        <v>327</v>
      </c>
      <c r="F227" s="14">
        <v>43070</v>
      </c>
      <c r="G227" s="14">
        <v>44196</v>
      </c>
      <c r="H227" s="66" t="s">
        <v>301</v>
      </c>
      <c r="I227" s="69"/>
      <c r="J227" s="69"/>
      <c r="K227" s="160"/>
      <c r="L227" s="66" t="s">
        <v>116</v>
      </c>
      <c r="M227" s="66">
        <v>121</v>
      </c>
      <c r="N227" s="161">
        <v>3886657.38</v>
      </c>
      <c r="O227" s="162">
        <v>0</v>
      </c>
      <c r="P227" s="161">
        <v>692312.82</v>
      </c>
      <c r="Q227" s="162">
        <v>0</v>
      </c>
      <c r="R227" s="162">
        <v>1187822.8</v>
      </c>
      <c r="S227" s="71">
        <f t="shared" si="26"/>
        <v>5766793</v>
      </c>
      <c r="T227" s="72" t="s">
        <v>117</v>
      </c>
      <c r="U227" s="95">
        <v>0</v>
      </c>
      <c r="V227" s="7">
        <f>924290.49+103534.94</f>
        <v>1027825.4299999999</v>
      </c>
      <c r="W227" s="38">
        <v>0</v>
      </c>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row>
    <row r="228" spans="1:110" s="74" customFormat="1" ht="269.25" customHeight="1" x14ac:dyDescent="0.25">
      <c r="A228" s="140">
        <v>44</v>
      </c>
      <c r="B228" s="133" t="s">
        <v>329</v>
      </c>
      <c r="C228" s="19" t="s">
        <v>330</v>
      </c>
      <c r="D228" s="20" t="s">
        <v>331</v>
      </c>
      <c r="E228" s="61" t="s">
        <v>332</v>
      </c>
      <c r="F228" s="22">
        <v>43283</v>
      </c>
      <c r="G228" s="22">
        <v>44195</v>
      </c>
      <c r="H228" s="95" t="s">
        <v>301</v>
      </c>
      <c r="I228" s="87"/>
      <c r="J228" s="87"/>
      <c r="K228" s="98"/>
      <c r="L228" s="95" t="s">
        <v>116</v>
      </c>
      <c r="M228" s="95">
        <v>122</v>
      </c>
      <c r="N228" s="143">
        <v>717201.08</v>
      </c>
      <c r="O228" s="135">
        <v>0</v>
      </c>
      <c r="P228" s="143">
        <v>129656.42</v>
      </c>
      <c r="Q228" s="135">
        <v>0</v>
      </c>
      <c r="R228" s="135">
        <v>0</v>
      </c>
      <c r="S228" s="99">
        <f t="shared" si="26"/>
        <v>846857.5</v>
      </c>
      <c r="T228" s="100" t="s">
        <v>117</v>
      </c>
      <c r="U228" s="95">
        <v>0</v>
      </c>
      <c r="V228" s="38">
        <v>0</v>
      </c>
      <c r="W228" s="38">
        <v>0</v>
      </c>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row>
    <row r="229" spans="1:110" s="141" customFormat="1" ht="99" customHeight="1" x14ac:dyDescent="0.25">
      <c r="A229" s="102">
        <v>11</v>
      </c>
      <c r="B229" s="149" t="s">
        <v>334</v>
      </c>
      <c r="C229" s="19" t="s">
        <v>335</v>
      </c>
      <c r="D229" s="20" t="s">
        <v>336</v>
      </c>
      <c r="E229" s="61" t="s">
        <v>342</v>
      </c>
      <c r="F229" s="22">
        <v>43374</v>
      </c>
      <c r="G229" s="22">
        <v>44500</v>
      </c>
      <c r="H229" s="20" t="s">
        <v>115</v>
      </c>
      <c r="I229" s="23" t="s">
        <v>270</v>
      </c>
      <c r="J229" s="24" t="s">
        <v>266</v>
      </c>
      <c r="K229" s="24" t="s">
        <v>266</v>
      </c>
      <c r="L229" s="20" t="s">
        <v>116</v>
      </c>
      <c r="M229" s="20">
        <v>121</v>
      </c>
      <c r="N229" s="7">
        <v>9406515.4100000001</v>
      </c>
      <c r="O229" s="7">
        <v>0</v>
      </c>
      <c r="P229" s="7">
        <v>1706425.39</v>
      </c>
      <c r="Q229" s="7">
        <v>0</v>
      </c>
      <c r="R229" s="7">
        <v>217368</v>
      </c>
      <c r="S229" s="25">
        <f t="shared" si="26"/>
        <v>11330308.800000001</v>
      </c>
      <c r="T229" s="26" t="s">
        <v>117</v>
      </c>
      <c r="U229" s="26">
        <v>0</v>
      </c>
      <c r="V229" s="20">
        <v>0</v>
      </c>
      <c r="W229" s="7">
        <v>0</v>
      </c>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142"/>
    </row>
    <row r="230" spans="1:110" s="141" customFormat="1" ht="99" customHeight="1" x14ac:dyDescent="0.25">
      <c r="A230" s="83">
        <v>12</v>
      </c>
      <c r="B230" s="150" t="s">
        <v>334</v>
      </c>
      <c r="C230" s="19" t="s">
        <v>337</v>
      </c>
      <c r="D230" s="20" t="s">
        <v>336</v>
      </c>
      <c r="E230" s="151" t="s">
        <v>338</v>
      </c>
      <c r="F230" s="22">
        <v>42370</v>
      </c>
      <c r="G230" s="22">
        <v>44439</v>
      </c>
      <c r="H230" s="12" t="s">
        <v>115</v>
      </c>
      <c r="I230" s="12" t="s">
        <v>339</v>
      </c>
      <c r="J230" s="12" t="s">
        <v>270</v>
      </c>
      <c r="K230" s="12" t="s">
        <v>270</v>
      </c>
      <c r="L230" s="12" t="s">
        <v>116</v>
      </c>
      <c r="M230" s="146">
        <v>121</v>
      </c>
      <c r="N230" s="7">
        <v>2186524.5</v>
      </c>
      <c r="O230" s="7">
        <v>0</v>
      </c>
      <c r="P230" s="7">
        <v>393407.69</v>
      </c>
      <c r="Q230" s="7">
        <v>0</v>
      </c>
      <c r="R230" s="7">
        <v>120367.81</v>
      </c>
      <c r="S230" s="152">
        <f t="shared" si="26"/>
        <v>2700300</v>
      </c>
      <c r="T230" s="26" t="s">
        <v>117</v>
      </c>
      <c r="U230" s="26">
        <v>0</v>
      </c>
      <c r="V230" s="12">
        <v>0</v>
      </c>
      <c r="W230" s="8">
        <v>0</v>
      </c>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142"/>
    </row>
    <row r="231" spans="1:110" s="141" customFormat="1" ht="99" customHeight="1" x14ac:dyDescent="0.25">
      <c r="A231" s="83">
        <v>13</v>
      </c>
      <c r="B231" s="153" t="s">
        <v>174</v>
      </c>
      <c r="C231" s="19" t="s">
        <v>340</v>
      </c>
      <c r="D231" s="20" t="s">
        <v>341</v>
      </c>
      <c r="E231" s="61" t="s">
        <v>343</v>
      </c>
      <c r="F231" s="22">
        <v>42705</v>
      </c>
      <c r="G231" s="22">
        <v>44255</v>
      </c>
      <c r="H231" s="154" t="s">
        <v>115</v>
      </c>
      <c r="I231" s="12" t="s">
        <v>339</v>
      </c>
      <c r="J231" s="12" t="s">
        <v>270</v>
      </c>
      <c r="K231" s="12" t="s">
        <v>270</v>
      </c>
      <c r="L231" s="12" t="s">
        <v>116</v>
      </c>
      <c r="M231" s="146">
        <v>121</v>
      </c>
      <c r="N231" s="7">
        <v>5336982.6399999997</v>
      </c>
      <c r="O231" s="7">
        <v>0</v>
      </c>
      <c r="P231" s="7">
        <v>968176</v>
      </c>
      <c r="Q231" s="7">
        <v>0</v>
      </c>
      <c r="R231" s="7">
        <v>76572</v>
      </c>
      <c r="S231" s="152">
        <f t="shared" si="26"/>
        <v>6381730.6399999997</v>
      </c>
      <c r="T231" s="26" t="s">
        <v>117</v>
      </c>
      <c r="U231" s="26">
        <v>0</v>
      </c>
      <c r="V231" s="12">
        <v>0</v>
      </c>
      <c r="W231" s="8">
        <v>0</v>
      </c>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142"/>
    </row>
    <row r="232" spans="1:110" s="141" customFormat="1" ht="153" x14ac:dyDescent="0.25">
      <c r="A232" s="83">
        <v>14</v>
      </c>
      <c r="B232" s="48" t="s">
        <v>344</v>
      </c>
      <c r="C232" s="11" t="s">
        <v>345</v>
      </c>
      <c r="D232" s="12" t="s">
        <v>346</v>
      </c>
      <c r="E232" s="46" t="s">
        <v>347</v>
      </c>
      <c r="F232" s="14">
        <v>43070</v>
      </c>
      <c r="G232" s="14">
        <v>44196</v>
      </c>
      <c r="H232" s="12" t="s">
        <v>115</v>
      </c>
      <c r="I232" s="12" t="s">
        <v>339</v>
      </c>
      <c r="J232" s="12" t="s">
        <v>270</v>
      </c>
      <c r="K232" s="12" t="s">
        <v>270</v>
      </c>
      <c r="L232" s="12" t="s">
        <v>116</v>
      </c>
      <c r="M232" s="12">
        <v>121</v>
      </c>
      <c r="N232" s="37">
        <v>24133722.359999999</v>
      </c>
      <c r="O232" s="8">
        <v>0</v>
      </c>
      <c r="P232" s="37">
        <v>4339820.22</v>
      </c>
      <c r="Q232" s="8">
        <v>0</v>
      </c>
      <c r="R232" s="37">
        <v>10376051.82</v>
      </c>
      <c r="S232" s="16">
        <f t="shared" si="26"/>
        <v>38849594.399999999</v>
      </c>
      <c r="T232" s="17" t="s">
        <v>117</v>
      </c>
      <c r="U232" s="17">
        <v>0</v>
      </c>
      <c r="V232" s="8">
        <v>4877366.84</v>
      </c>
      <c r="W232" s="8">
        <v>0</v>
      </c>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142"/>
    </row>
    <row r="233" spans="1:110" s="74" customFormat="1" ht="216.75" x14ac:dyDescent="0.25">
      <c r="A233" s="86">
        <v>15</v>
      </c>
      <c r="B233" s="159" t="s">
        <v>126</v>
      </c>
      <c r="C233" s="65" t="s">
        <v>350</v>
      </c>
      <c r="D233" s="65" t="s">
        <v>349</v>
      </c>
      <c r="E233" s="166" t="s">
        <v>351</v>
      </c>
      <c r="F233" s="68">
        <v>43283</v>
      </c>
      <c r="G233" s="68">
        <v>44196</v>
      </c>
      <c r="H233" s="66" t="s">
        <v>115</v>
      </c>
      <c r="I233" s="66" t="s">
        <v>339</v>
      </c>
      <c r="J233" s="66" t="s">
        <v>270</v>
      </c>
      <c r="K233" s="66" t="s">
        <v>270</v>
      </c>
      <c r="L233" s="66" t="s">
        <v>116</v>
      </c>
      <c r="M233" s="66">
        <v>121</v>
      </c>
      <c r="N233" s="162">
        <v>8856425.3800000008</v>
      </c>
      <c r="O233" s="70">
        <v>0</v>
      </c>
      <c r="P233" s="162">
        <v>1601074.62</v>
      </c>
      <c r="Q233" s="70">
        <v>0</v>
      </c>
      <c r="R233" s="162">
        <v>0</v>
      </c>
      <c r="S233" s="71">
        <f t="shared" si="26"/>
        <v>10457500</v>
      </c>
      <c r="T233" s="72" t="s">
        <v>117</v>
      </c>
      <c r="U233" s="72">
        <v>0</v>
      </c>
      <c r="V233" s="70">
        <v>1751800.94</v>
      </c>
      <c r="W233" s="70">
        <v>0</v>
      </c>
    </row>
    <row r="234" spans="1:110" s="74" customFormat="1" ht="409.6" thickBot="1" x14ac:dyDescent="0.3">
      <c r="A234" s="86">
        <v>16</v>
      </c>
      <c r="B234" s="159" t="s">
        <v>260</v>
      </c>
      <c r="C234" s="65" t="s">
        <v>352</v>
      </c>
      <c r="D234" s="65" t="s">
        <v>353</v>
      </c>
      <c r="E234" s="166" t="s">
        <v>354</v>
      </c>
      <c r="F234" s="68">
        <v>43191</v>
      </c>
      <c r="G234" s="68">
        <v>43769</v>
      </c>
      <c r="H234" s="66" t="s">
        <v>115</v>
      </c>
      <c r="I234" s="66" t="s">
        <v>339</v>
      </c>
      <c r="J234" s="66" t="s">
        <v>270</v>
      </c>
      <c r="K234" s="66" t="s">
        <v>270</v>
      </c>
      <c r="L234" s="66" t="s">
        <v>116</v>
      </c>
      <c r="M234" s="66">
        <v>121</v>
      </c>
      <c r="N234" s="162">
        <v>1535316.9</v>
      </c>
      <c r="O234" s="70">
        <v>0</v>
      </c>
      <c r="P234" s="162">
        <v>273479.09999999998</v>
      </c>
      <c r="Q234" s="70">
        <v>0</v>
      </c>
      <c r="R234" s="162">
        <v>239000.28</v>
      </c>
      <c r="S234" s="71">
        <f t="shared" si="26"/>
        <v>2047796.28</v>
      </c>
      <c r="T234" s="72" t="s">
        <v>117</v>
      </c>
      <c r="U234" s="72">
        <v>0</v>
      </c>
      <c r="V234" s="66">
        <v>0</v>
      </c>
      <c r="W234" s="70">
        <v>0</v>
      </c>
    </row>
    <row r="235" spans="1:110" s="53" customFormat="1" ht="26.25" customHeight="1" thickBot="1" x14ac:dyDescent="0.3">
      <c r="A235" s="224" t="s">
        <v>33</v>
      </c>
      <c r="B235" s="182"/>
      <c r="C235" s="182"/>
      <c r="D235" s="182"/>
      <c r="E235" s="182"/>
      <c r="F235" s="182"/>
      <c r="G235" s="182"/>
      <c r="H235" s="182"/>
      <c r="I235" s="182"/>
      <c r="J235" s="182"/>
      <c r="K235" s="182"/>
      <c r="L235" s="182"/>
      <c r="M235" s="182"/>
      <c r="N235" s="136">
        <f t="shared" ref="N235:S235" si="28">SUM(N185:N234)</f>
        <v>832298590.21999991</v>
      </c>
      <c r="O235" s="136">
        <f t="shared" si="28"/>
        <v>0</v>
      </c>
      <c r="P235" s="136">
        <f t="shared" si="28"/>
        <v>149505348.19999996</v>
      </c>
      <c r="Q235" s="136">
        <f t="shared" si="28"/>
        <v>0</v>
      </c>
      <c r="R235" s="136">
        <f t="shared" si="28"/>
        <v>61487744.030000001</v>
      </c>
      <c r="S235" s="136">
        <f t="shared" si="28"/>
        <v>1043291682.4499998</v>
      </c>
      <c r="T235" s="27"/>
      <c r="U235" s="136">
        <f>SUM(U185:U233)</f>
        <v>51</v>
      </c>
      <c r="V235" s="136">
        <f>SUM(V185:V233)</f>
        <v>318734616.40999997</v>
      </c>
      <c r="W235" s="136">
        <f>SUM(W185:W233)</f>
        <v>0</v>
      </c>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52"/>
    </row>
    <row r="236" spans="1:110" ht="24.75" customHeight="1" thickBot="1" x14ac:dyDescent="0.3">
      <c r="A236" s="224" t="s">
        <v>357</v>
      </c>
      <c r="B236" s="182"/>
      <c r="C236" s="182"/>
      <c r="D236" s="182"/>
      <c r="E236" s="182"/>
      <c r="F236" s="182"/>
      <c r="G236" s="182"/>
      <c r="H236" s="182"/>
      <c r="I236" s="182"/>
      <c r="J236" s="182"/>
      <c r="K236" s="182"/>
      <c r="L236" s="182"/>
      <c r="M236" s="182"/>
      <c r="N236" s="27">
        <f t="shared" ref="N236:S236" si="29">N19+N23+N28+N35+N39+N43+N47+N51+N63+N67+N70+N73+N77+N80+N82+N88+N91+N94+N98+N85+N102+N106+N110+N115+N120+N124+N128+N132+N135+N139+N143+N147+N150+N155+N159+N163+N166+N170+N175+N179+N183+N235</f>
        <v>1027144454.3999999</v>
      </c>
      <c r="O236" s="27">
        <f t="shared" si="29"/>
        <v>4338873.4000000004</v>
      </c>
      <c r="P236" s="27">
        <f t="shared" si="29"/>
        <v>180376614.40999997</v>
      </c>
      <c r="Q236" s="27">
        <f t="shared" si="29"/>
        <v>178694.18</v>
      </c>
      <c r="R236" s="27">
        <f>R19+R23+R28+R35+R39+R43+R47+R51+R63+R67+R70+R73+R77+R80+R82+R88+R91+R94+R98+R85+R102+R106+R110+R115+R120+R124+R128+R132+R135+R139+R143+R147+R150+R155+R159+R163+R166+R170+R175+R179+R183+R235</f>
        <v>104342653.25</v>
      </c>
      <c r="S236" s="27">
        <f t="shared" si="29"/>
        <v>1316381289.6399999</v>
      </c>
      <c r="T236" s="27"/>
      <c r="U236" s="28">
        <f>U19+U23+U28+U35+U39+U43+U47+U51+U63+U67+U70+U73+U77+U80+U82+U88+U91+U94+U98+U85+U102+U106+U110+U115+U120+U124+U128+U132+U135+U139+U143+U147+U150+U155+U159+U163+U166+U170+U175+U179+U183+U235</f>
        <v>84</v>
      </c>
      <c r="V236" s="27">
        <f>V19+V23+V28+V35+V39+V43+V47+V51+V63+V67+V70+V73+V77+V80+V82+V88+V91+V94+V98+V85+V102+V106+V110+V115+V120+V124+V128+V132+V135+V139+V143+V147+V150+V155+V159+V163+V166+V170+V175+V179+V183+V235</f>
        <v>437769271.85999995</v>
      </c>
      <c r="W236" s="27">
        <f>W19+W23+W28+W35+W39+W43+W47+W51+W63+W67+W70+W73+W77+W80+W82+W88+W91+W94+W98+W85+W102+W106+W110+W115+W120+W124+W128+W132+W135+W139+W143+W147+W150+W155+W159+W163+W166+W170+W175+W179+W183+W235</f>
        <v>3162624.7299999995</v>
      </c>
    </row>
    <row r="238" spans="1:110" x14ac:dyDescent="0.25">
      <c r="A238" s="1" t="s">
        <v>356</v>
      </c>
    </row>
    <row r="241" spans="1:110" s="137" customFormat="1" ht="135.75" customHeight="1" x14ac:dyDescent="0.25">
      <c r="A241" s="226" t="s">
        <v>328</v>
      </c>
      <c r="B241" s="226"/>
      <c r="C241" s="226"/>
      <c r="D241" s="226"/>
      <c r="E241" s="226"/>
      <c r="F241" s="226"/>
      <c r="G241" s="226"/>
      <c r="H241" s="226"/>
      <c r="I241" s="226"/>
      <c r="J241" s="226"/>
      <c r="K241" s="226"/>
      <c r="L241" s="226"/>
      <c r="M241" s="226"/>
      <c r="N241" s="226"/>
      <c r="O241" s="226"/>
      <c r="P241" s="226"/>
      <c r="Q241" s="226"/>
      <c r="R241" s="226"/>
      <c r="S241" s="226"/>
      <c r="T241" s="226"/>
      <c r="U241" s="226"/>
      <c r="V241" s="226"/>
      <c r="W241" s="226"/>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74"/>
    </row>
  </sheetData>
  <mergeCells count="139">
    <mergeCell ref="J12:J14"/>
    <mergeCell ref="K12:K14"/>
    <mergeCell ref="L12:L14"/>
    <mergeCell ref="M12:M14"/>
    <mergeCell ref="N12:P12"/>
    <mergeCell ref="S12:S14"/>
    <mergeCell ref="T12:T14"/>
    <mergeCell ref="U12:U14"/>
    <mergeCell ref="V12:W12"/>
    <mergeCell ref="N13:O13"/>
    <mergeCell ref="P13:P14"/>
    <mergeCell ref="Q13:Q14"/>
    <mergeCell ref="R13:R14"/>
    <mergeCell ref="V13:V14"/>
    <mergeCell ref="W13:W14"/>
    <mergeCell ref="A12:A14"/>
    <mergeCell ref="B12:B14"/>
    <mergeCell ref="C12:C14"/>
    <mergeCell ref="D12:D14"/>
    <mergeCell ref="E12:E14"/>
    <mergeCell ref="F12:F14"/>
    <mergeCell ref="G12:G14"/>
    <mergeCell ref="H12:H14"/>
    <mergeCell ref="I12:I14"/>
    <mergeCell ref="A241:W241"/>
    <mergeCell ref="A184:W184"/>
    <mergeCell ref="A235:M235"/>
    <mergeCell ref="A171:W171"/>
    <mergeCell ref="A175:M175"/>
    <mergeCell ref="A176:W176"/>
    <mergeCell ref="A179:M179"/>
    <mergeCell ref="A163:M163"/>
    <mergeCell ref="A164:W164"/>
    <mergeCell ref="A166:M166"/>
    <mergeCell ref="A167:W167"/>
    <mergeCell ref="A170:M170"/>
    <mergeCell ref="A236:M236"/>
    <mergeCell ref="A151:W151"/>
    <mergeCell ref="A155:M155"/>
    <mergeCell ref="A156:W156"/>
    <mergeCell ref="A159:M159"/>
    <mergeCell ref="A160:W160"/>
    <mergeCell ref="A143:M143"/>
    <mergeCell ref="A144:W144"/>
    <mergeCell ref="A147:M147"/>
    <mergeCell ref="A148:W148"/>
    <mergeCell ref="A150:M150"/>
    <mergeCell ref="A133:W133"/>
    <mergeCell ref="A135:M135"/>
    <mergeCell ref="A136:W136"/>
    <mergeCell ref="A139:M139"/>
    <mergeCell ref="A140:W140"/>
    <mergeCell ref="A124:M124"/>
    <mergeCell ref="A125:W125"/>
    <mergeCell ref="A128:M128"/>
    <mergeCell ref="A129:W129"/>
    <mergeCell ref="A132:M132"/>
    <mergeCell ref="A111:W111"/>
    <mergeCell ref="A115:M115"/>
    <mergeCell ref="A116:W116"/>
    <mergeCell ref="A120:M120"/>
    <mergeCell ref="A121:W121"/>
    <mergeCell ref="A102:M102"/>
    <mergeCell ref="A103:W103"/>
    <mergeCell ref="A106:M106"/>
    <mergeCell ref="A107:W107"/>
    <mergeCell ref="A110:M110"/>
    <mergeCell ref="A92:W92"/>
    <mergeCell ref="A94:M94"/>
    <mergeCell ref="A95:W95"/>
    <mergeCell ref="A98:M98"/>
    <mergeCell ref="A99:W99"/>
    <mergeCell ref="A85:M85"/>
    <mergeCell ref="A86:W86"/>
    <mergeCell ref="A88:M88"/>
    <mergeCell ref="A89:W89"/>
    <mergeCell ref="A91:M91"/>
    <mergeCell ref="A44:W44"/>
    <mergeCell ref="A47:M47"/>
    <mergeCell ref="A48:W48"/>
    <mergeCell ref="A51:M51"/>
    <mergeCell ref="A81:W81"/>
    <mergeCell ref="A82:M82"/>
    <mergeCell ref="A78:W78"/>
    <mergeCell ref="A80:M80"/>
    <mergeCell ref="A83:W83"/>
    <mergeCell ref="A70:M70"/>
    <mergeCell ref="A71:W71"/>
    <mergeCell ref="A73:M73"/>
    <mergeCell ref="A74:W74"/>
    <mergeCell ref="A77:M77"/>
    <mergeCell ref="A6:W6"/>
    <mergeCell ref="N9:P9"/>
    <mergeCell ref="S9:S11"/>
    <mergeCell ref="T9:T11"/>
    <mergeCell ref="U9:U11"/>
    <mergeCell ref="N10:O10"/>
    <mergeCell ref="P10:P11"/>
    <mergeCell ref="R10:R11"/>
    <mergeCell ref="A8:S8"/>
    <mergeCell ref="A9:A11"/>
    <mergeCell ref="C9:C11"/>
    <mergeCell ref="D9:D11"/>
    <mergeCell ref="I9:I11"/>
    <mergeCell ref="J9:J11"/>
    <mergeCell ref="K9:K11"/>
    <mergeCell ref="L9:L11"/>
    <mergeCell ref="A7:W7"/>
    <mergeCell ref="M9:M11"/>
    <mergeCell ref="B9:B11"/>
    <mergeCell ref="E9:E11"/>
    <mergeCell ref="F9:F11"/>
    <mergeCell ref="G9:G11"/>
    <mergeCell ref="H9:H11"/>
    <mergeCell ref="V9:W9"/>
    <mergeCell ref="V10:V11"/>
    <mergeCell ref="W10:W11"/>
    <mergeCell ref="Q10:Q11"/>
    <mergeCell ref="A183:M183"/>
    <mergeCell ref="A15:W15"/>
    <mergeCell ref="A19:M19"/>
    <mergeCell ref="A20:W20"/>
    <mergeCell ref="A23:M23"/>
    <mergeCell ref="A180:W180"/>
    <mergeCell ref="A24:W24"/>
    <mergeCell ref="A28:M28"/>
    <mergeCell ref="A29:W29"/>
    <mergeCell ref="A31:M31"/>
    <mergeCell ref="A32:W32"/>
    <mergeCell ref="A35:M35"/>
    <mergeCell ref="A36:W36"/>
    <mergeCell ref="A39:M39"/>
    <mergeCell ref="A40:W40"/>
    <mergeCell ref="A52:W52"/>
    <mergeCell ref="A63:M63"/>
    <mergeCell ref="A64:W64"/>
    <mergeCell ref="A67:M67"/>
    <mergeCell ref="A68:W68"/>
    <mergeCell ref="A43:M43"/>
  </mergeCells>
  <pageMargins left="0.23622047244094491" right="0" top="0" bottom="0" header="0.31496062992125984" footer="0.31496062992125984"/>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2018-10-04T08:03:24Z</cp:lastPrinted>
  <dcterms:created xsi:type="dcterms:W3CDTF">2016-07-18T10:59:34Z</dcterms:created>
  <dcterms:modified xsi:type="dcterms:W3CDTF">2019-01-22T08:43:28Z</dcterms:modified>
</cp:coreProperties>
</file>