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36" windowWidth="7392" windowHeight="7752" activeTab="0"/>
  </bookViews>
  <sheets>
    <sheet name="APRILIE 2015" sheetId="1" r:id="rId1"/>
  </sheets>
  <externalReferences>
    <externalReference r:id="rId4"/>
    <externalReference r:id="rId5"/>
  </externalReferences>
  <definedNames>
    <definedName name="_xlfn.BAHTTEXT" hidden="1">#NAME?</definedName>
    <definedName name="COVER">#REF!</definedName>
    <definedName name="_xlnm.Print_Area" localSheetId="0">'APRILIE 2015'!$B$2:$FV$30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<sst xmlns="http://schemas.openxmlformats.org/spreadsheetml/2006/main" count="208" uniqueCount="103">
  <si>
    <t>Stocuri</t>
  </si>
  <si>
    <t>Bugete Locale</t>
  </si>
  <si>
    <t>an 2008</t>
  </si>
  <si>
    <t>an         2008</t>
  </si>
  <si>
    <t>peste 90 de zile</t>
  </si>
  <si>
    <t>peste 120 de zile</t>
  </si>
  <si>
    <t>peste 360 de zile</t>
  </si>
  <si>
    <t>Faţă de salariaţi 
(drepturi salariale)</t>
  </si>
  <si>
    <t>Dobânzi restante</t>
  </si>
  <si>
    <t>TOTAL</t>
  </si>
  <si>
    <t>an  
2008</t>
  </si>
  <si>
    <t>dec 
2009</t>
  </si>
  <si>
    <t>dec 
2010</t>
  </si>
  <si>
    <t>an 
2008</t>
  </si>
  <si>
    <t>dec
2010</t>
  </si>
  <si>
    <t>dec
 2009</t>
  </si>
  <si>
    <t xml:space="preserve"> dec
 2010</t>
  </si>
  <si>
    <t>dec
2009</t>
  </si>
  <si>
    <t>dec
 2010</t>
  </si>
  <si>
    <t>Împrumuturi nerambursate
la scadenţă</t>
  </si>
  <si>
    <t xml:space="preserve">Către furnizori, creditorii 
din operaţii comerciale </t>
  </si>
  <si>
    <t>Faţă de alte categorii 
de persoane</t>
  </si>
  <si>
    <t>Dec 
2011</t>
  </si>
  <si>
    <t>Dec 2012</t>
  </si>
  <si>
    <t>-mil lei-</t>
  </si>
  <si>
    <t>Iunie DS 
2012</t>
  </si>
  <si>
    <t>Mart DS
2012</t>
  </si>
  <si>
    <t>Sept DS 
2012</t>
  </si>
  <si>
    <t>Dec 
2012</t>
  </si>
  <si>
    <t>Mart 2013</t>
  </si>
  <si>
    <t>Apr 2013</t>
  </si>
  <si>
    <t>Mai 2013</t>
  </si>
  <si>
    <t>Iunie 2013</t>
  </si>
  <si>
    <t>Aug 2013</t>
  </si>
  <si>
    <t>Sept 2013</t>
  </si>
  <si>
    <t>Dec 2013</t>
  </si>
  <si>
    <t>Ian 
2013</t>
  </si>
  <si>
    <t>Febr 
2013</t>
  </si>
  <si>
    <t>Mart 
2013</t>
  </si>
  <si>
    <t>Mai 
2013</t>
  </si>
  <si>
    <t>Apr 
2013</t>
  </si>
  <si>
    <t>Bugetul de Stat şi Autonome</t>
  </si>
  <si>
    <t>Iulie 
2013</t>
  </si>
  <si>
    <t>Dec 
2013</t>
  </si>
  <si>
    <t>Mai 
2013 
*)</t>
  </si>
  <si>
    <t>Apr 
2013 
*)</t>
  </si>
  <si>
    <t>Mart 
2013 
*)</t>
  </si>
  <si>
    <t>Iunie 
2013 
*)</t>
  </si>
  <si>
    <t>Iulie 
2013 
*)</t>
  </si>
  <si>
    <t>Iunie 
2013</t>
  </si>
  <si>
    <t>Iulie
2013</t>
  </si>
  <si>
    <t>Aug 
2013 
*)</t>
  </si>
  <si>
    <t>Aug 
2013</t>
  </si>
  <si>
    <t>Sept
2013</t>
  </si>
  <si>
    <t>Sept
2013
 *)</t>
  </si>
  <si>
    <t>Ian 
2013
 *)</t>
  </si>
  <si>
    <t>Febr 
2013
 *)</t>
  </si>
  <si>
    <t>Oct 
2013</t>
  </si>
  <si>
    <t>Oct 
2013
*)</t>
  </si>
  <si>
    <t>Noi 
2013</t>
  </si>
  <si>
    <t>Noi 
2013
*)</t>
  </si>
  <si>
    <t>Dec 
2013
*)</t>
  </si>
  <si>
    <t>Ian 
2014</t>
  </si>
  <si>
    <t>Febr 
2014</t>
  </si>
  <si>
    <t>Mart 
2014</t>
  </si>
  <si>
    <t>Apr 
2014</t>
  </si>
  <si>
    <t>Mai 
2014</t>
  </si>
  <si>
    <t>Iunie 
2014</t>
  </si>
  <si>
    <t>Iulie 
2014</t>
  </si>
  <si>
    <t>Aug 
2014</t>
  </si>
  <si>
    <t>Sept 2014</t>
  </si>
  <si>
    <t>Oct 
2014</t>
  </si>
  <si>
    <t>Nov 
2014</t>
  </si>
  <si>
    <t>Dec 2014</t>
  </si>
  <si>
    <t>Ian 
2014
*)</t>
  </si>
  <si>
    <t>Sept 
2014</t>
  </si>
  <si>
    <t>Dec
 2014</t>
  </si>
  <si>
    <r>
      <t xml:space="preserve">Bugetele Asigurărilor Sociale 
</t>
    </r>
    <r>
      <rPr>
        <sz val="10"/>
        <rFont val="Arial"/>
        <family val="2"/>
      </rPr>
      <t>(fără spitale)</t>
    </r>
  </si>
  <si>
    <t>Febr 
2014
*)</t>
  </si>
  <si>
    <t xml:space="preserve">Arierate ale Bugetului General Consolidat </t>
  </si>
  <si>
    <t>Mart 
2014
*)</t>
  </si>
  <si>
    <t>Apr 
2014
*)</t>
  </si>
  <si>
    <t>Mai
2014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</si>
  <si>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</si>
  <si>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Iunie 
2014
*)</t>
  </si>
  <si>
    <t>Iulie 
2014
*)</t>
  </si>
  <si>
    <t>Aug 
2014
*)</t>
  </si>
  <si>
    <t>Sept 2014
*)</t>
  </si>
  <si>
    <t>Oct 
2014
*)</t>
  </si>
  <si>
    <t>Nov 
2014
*)</t>
  </si>
  <si>
    <t xml:space="preserve">Dec 2014
</t>
  </si>
  <si>
    <t>Ian 
2015</t>
  </si>
  <si>
    <t>Febr 
2015</t>
  </si>
  <si>
    <t>Mart 
2015</t>
  </si>
  <si>
    <t>Apr 
2015</t>
  </si>
  <si>
    <t>Mai 
2015</t>
  </si>
  <si>
    <t>Iunie 
2015</t>
  </si>
  <si>
    <t>Iulie 
2015</t>
  </si>
  <si>
    <t>Aug 
2015</t>
  </si>
  <si>
    <t>Sept 2015</t>
  </si>
  <si>
    <t>Oct 
2015</t>
  </si>
  <si>
    <t>Nov 
2015</t>
  </si>
  <si>
    <t>Dec 2015</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</si>
</sst>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8"/>
      <name val="Arial"/>
      <family val="2"/>
    </font>
    <font>
      <b/>
      <sz val="10"/>
      <color indexed="17"/>
      <name val="Arial"/>
      <family val="2"/>
    </font>
    <font>
      <sz val="10"/>
      <color indexed="12"/>
      <name val="Arial"/>
      <family val="2"/>
    </font>
    <font>
      <b/>
      <sz val="10"/>
      <color indexed="12"/>
      <name val="Arial"/>
      <family val="2"/>
    </font>
    <font>
      <i/>
      <sz val="10"/>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b/>
      <sz val="10"/>
      <color indexed="53"/>
      <name val="Arial"/>
      <family val="2"/>
    </font>
    <font>
      <sz val="10"/>
      <color indexed="62"/>
      <name val="Arial"/>
      <family val="2"/>
    </font>
    <font>
      <b/>
      <sz val="10"/>
      <color indexed="62"/>
      <name val="Arial"/>
      <family val="2"/>
    </font>
    <font>
      <sz val="12"/>
      <name val="Arial"/>
      <family val="2"/>
    </font>
    <font>
      <sz val="10"/>
      <name val="Comic Sans MS"/>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color indexed="63"/>
      </top>
      <bottom style="medium"/>
    </border>
    <border>
      <left style="thin"/>
      <right style="medium"/>
      <top style="medium"/>
      <bottom style="thin"/>
    </border>
    <border>
      <left style="thin"/>
      <right style="medium"/>
      <top>
        <color indexed="63"/>
      </top>
      <bottom style="medium"/>
    </border>
    <border>
      <left>
        <color indexed="63"/>
      </left>
      <right style="medium"/>
      <top style="medium"/>
      <bottom>
        <color indexed="63"/>
      </bottom>
    </border>
    <border>
      <left style="thin"/>
      <right style="thin"/>
      <top>
        <color indexed="63"/>
      </top>
      <bottom style="thin"/>
    </border>
    <border>
      <left>
        <color indexed="63"/>
      </left>
      <right style="medium"/>
      <top style="medium"/>
      <bottom style="thin"/>
    </border>
    <border>
      <left>
        <color indexed="63"/>
      </left>
      <right style="thin"/>
      <top style="thin"/>
      <bottom>
        <color indexed="63"/>
      </bottom>
    </border>
    <border>
      <left style="thin"/>
      <right style="medium"/>
      <top style="medium"/>
      <bottom>
        <color indexed="63"/>
      </bottom>
    </border>
    <border>
      <left style="medium"/>
      <right style="medium"/>
      <top style="medium"/>
      <bottom>
        <color indexed="63"/>
      </bottom>
    </border>
    <border>
      <left>
        <color indexed="63"/>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88">
    <xf numFmtId="0" fontId="0" fillId="0" borderId="0" xfId="0" applyAlignment="1">
      <alignment/>
    </xf>
    <xf numFmtId="0" fontId="0" fillId="0" borderId="0" xfId="0" applyFont="1" applyFill="1" applyBorder="1" applyAlignment="1">
      <alignment/>
    </xf>
    <xf numFmtId="4" fontId="0" fillId="0" borderId="0" xfId="0" applyNumberFormat="1" applyFont="1" applyFill="1" applyBorder="1" applyAlignment="1">
      <alignment/>
    </xf>
    <xf numFmtId="172" fontId="0" fillId="0" borderId="0" xfId="0" applyNumberFormat="1" applyFont="1" applyFill="1" applyBorder="1" applyAlignment="1">
      <alignment/>
    </xf>
    <xf numFmtId="172" fontId="0" fillId="24" borderId="0" xfId="0" applyNumberFormat="1" applyFont="1" applyFill="1" applyBorder="1" applyAlignment="1">
      <alignment horizontal="righ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3" fillId="0" borderId="0" xfId="0" applyFont="1" applyFill="1" applyBorder="1" applyAlignment="1">
      <alignment horizontal="left" vertical="center" wrapText="1"/>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0" fontId="20" fillId="4" borderId="10" xfId="0" applyFont="1" applyFill="1" applyBorder="1" applyAlignment="1">
      <alignment vertical="center" wrapText="1"/>
    </xf>
    <xf numFmtId="0" fontId="0" fillId="0" borderId="11"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24" fillId="0" borderId="14"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20" fillId="0" borderId="20" xfId="0" applyFont="1" applyFill="1" applyBorder="1" applyAlignment="1">
      <alignment wrapText="1"/>
    </xf>
    <xf numFmtId="172" fontId="20" fillId="0" borderId="21" xfId="0" applyNumberFormat="1" applyFont="1" applyFill="1" applyBorder="1" applyAlignment="1">
      <alignment/>
    </xf>
    <xf numFmtId="172" fontId="20" fillId="0" borderId="22" xfId="0" applyNumberFormat="1" applyFont="1" applyFill="1" applyBorder="1" applyAlignment="1">
      <alignment/>
    </xf>
    <xf numFmtId="172" fontId="20" fillId="0" borderId="22" xfId="0" applyNumberFormat="1" applyFont="1" applyFill="1" applyBorder="1" applyAlignment="1">
      <alignment horizontal="right"/>
    </xf>
    <xf numFmtId="172" fontId="25" fillId="0" borderId="22" xfId="0" applyNumberFormat="1" applyFont="1" applyFill="1" applyBorder="1" applyAlignment="1">
      <alignment horizontal="right"/>
    </xf>
    <xf numFmtId="172" fontId="20" fillId="0" borderId="23" xfId="0" applyNumberFormat="1" applyFont="1" applyFill="1" applyBorder="1" applyAlignment="1">
      <alignment horizontal="right"/>
    </xf>
    <xf numFmtId="172" fontId="20" fillId="0" borderId="24" xfId="0" applyNumberFormat="1" applyFont="1" applyFill="1" applyBorder="1" applyAlignment="1">
      <alignment horizontal="right"/>
    </xf>
    <xf numFmtId="172" fontId="20" fillId="0" borderId="25" xfId="0" applyNumberFormat="1" applyFont="1" applyFill="1" applyBorder="1" applyAlignment="1">
      <alignment/>
    </xf>
    <xf numFmtId="172" fontId="20" fillId="0" borderId="26" xfId="0" applyNumberFormat="1" applyFont="1" applyFill="1" applyBorder="1" applyAlignment="1">
      <alignment/>
    </xf>
    <xf numFmtId="172" fontId="20" fillId="0" borderId="25" xfId="0" applyNumberFormat="1" applyFont="1" applyFill="1" applyBorder="1" applyAlignment="1">
      <alignment horizontal="right"/>
    </xf>
    <xf numFmtId="172" fontId="20" fillId="0" borderId="26" xfId="0" applyNumberFormat="1" applyFont="1" applyFill="1" applyBorder="1" applyAlignment="1">
      <alignment horizontal="right"/>
    </xf>
    <xf numFmtId="172" fontId="20" fillId="0" borderId="0" xfId="0" applyNumberFormat="1" applyFont="1" applyFill="1" applyBorder="1" applyAlignment="1">
      <alignment horizontal="right"/>
    </xf>
    <xf numFmtId="172" fontId="20" fillId="0" borderId="27" xfId="0" applyNumberFormat="1" applyFont="1" applyFill="1" applyBorder="1" applyAlignment="1">
      <alignment horizontal="right"/>
    </xf>
    <xf numFmtId="172" fontId="20" fillId="0" borderId="27" xfId="0" applyNumberFormat="1" applyFont="1" applyFill="1" applyBorder="1" applyAlignment="1">
      <alignment/>
    </xf>
    <xf numFmtId="172" fontId="20" fillId="0" borderId="21" xfId="0" applyNumberFormat="1" applyFont="1" applyFill="1" applyBorder="1" applyAlignment="1">
      <alignment horizontal="right"/>
    </xf>
    <xf numFmtId="4" fontId="20" fillId="0" borderId="22" xfId="0" applyNumberFormat="1" applyFont="1" applyFill="1" applyBorder="1" applyAlignment="1">
      <alignment horizontal="right"/>
    </xf>
    <xf numFmtId="4" fontId="20" fillId="0" borderId="28" xfId="0" applyNumberFormat="1" applyFont="1" applyFill="1" applyBorder="1" applyAlignment="1">
      <alignment horizontal="right"/>
    </xf>
    <xf numFmtId="4" fontId="20" fillId="0" borderId="24" xfId="0" applyNumberFormat="1" applyFont="1" applyFill="1" applyBorder="1" applyAlignment="1">
      <alignment horizontal="right"/>
    </xf>
    <xf numFmtId="172" fontId="20" fillId="0" borderId="24" xfId="0" applyNumberFormat="1" applyFont="1" applyFill="1" applyBorder="1" applyAlignment="1">
      <alignment/>
    </xf>
    <xf numFmtId="174" fontId="20" fillId="0" borderId="24" xfId="0" applyNumberFormat="1" applyFont="1" applyFill="1" applyBorder="1" applyAlignment="1">
      <alignment horizontal="right"/>
    </xf>
    <xf numFmtId="174" fontId="20" fillId="0" borderId="24" xfId="0" applyNumberFormat="1" applyFont="1" applyFill="1" applyBorder="1" applyAlignment="1">
      <alignment horizontal="center"/>
    </xf>
    <xf numFmtId="174" fontId="20" fillId="0" borderId="22" xfId="0" applyNumberFormat="1" applyFont="1" applyFill="1" applyBorder="1" applyAlignment="1">
      <alignment horizontal="right"/>
    </xf>
    <xf numFmtId="174" fontId="20" fillId="0" borderId="23" xfId="0" applyNumberFormat="1" applyFont="1" applyFill="1" applyBorder="1" applyAlignment="1">
      <alignment horizontal="right"/>
    </xf>
    <xf numFmtId="174" fontId="20" fillId="0" borderId="28" xfId="0" applyNumberFormat="1" applyFont="1" applyFill="1" applyBorder="1" applyAlignment="1">
      <alignment horizontal="right"/>
    </xf>
    <xf numFmtId="4" fontId="0" fillId="0" borderId="0" xfId="0" applyNumberFormat="1" applyFont="1" applyAlignment="1">
      <alignment/>
    </xf>
    <xf numFmtId="0" fontId="0" fillId="0" borderId="20" xfId="0" applyFont="1" applyFill="1" applyBorder="1" applyAlignment="1">
      <alignment horizontal="left" indent="3"/>
    </xf>
    <xf numFmtId="172" fontId="0" fillId="0" borderId="21" xfId="0" applyNumberFormat="1" applyFont="1" applyFill="1" applyBorder="1" applyAlignment="1">
      <alignment/>
    </xf>
    <xf numFmtId="172" fontId="0" fillId="0" borderId="22" xfId="0" applyNumberFormat="1" applyFont="1" applyFill="1" applyBorder="1" applyAlignment="1">
      <alignment/>
    </xf>
    <xf numFmtId="172" fontId="0" fillId="0" borderId="22" xfId="0" applyNumberFormat="1" applyFont="1" applyFill="1" applyBorder="1" applyAlignment="1">
      <alignment/>
    </xf>
    <xf numFmtId="172" fontId="0" fillId="0" borderId="24" xfId="0" applyNumberFormat="1" applyFont="1" applyFill="1" applyBorder="1" applyAlignment="1">
      <alignment/>
    </xf>
    <xf numFmtId="172" fontId="0" fillId="0" borderId="29" xfId="0" applyNumberFormat="1" applyFont="1" applyFill="1" applyBorder="1" applyAlignment="1">
      <alignment/>
    </xf>
    <xf numFmtId="4" fontId="0" fillId="0" borderId="22" xfId="0" applyNumberFormat="1" applyFont="1" applyFill="1" applyBorder="1" applyAlignment="1">
      <alignment/>
    </xf>
    <xf numFmtId="172" fontId="0" fillId="0" borderId="24" xfId="0" applyNumberFormat="1" applyFont="1" applyFill="1" applyBorder="1" applyAlignment="1">
      <alignment/>
    </xf>
    <xf numFmtId="172" fontId="0" fillId="0" borderId="25" xfId="0" applyNumberFormat="1" applyFont="1" applyFill="1" applyBorder="1" applyAlignment="1">
      <alignment/>
    </xf>
    <xf numFmtId="174" fontId="0" fillId="0" borderId="21" xfId="0" applyNumberFormat="1" applyFont="1" applyFill="1" applyBorder="1" applyAlignment="1">
      <alignment/>
    </xf>
    <xf numFmtId="174" fontId="0" fillId="0" borderId="22" xfId="0" applyNumberFormat="1" applyFont="1" applyFill="1" applyBorder="1" applyAlignment="1">
      <alignment/>
    </xf>
    <xf numFmtId="174" fontId="0" fillId="0" borderId="25" xfId="0" applyNumberFormat="1" applyFont="1" applyFill="1" applyBorder="1" applyAlignment="1">
      <alignment/>
    </xf>
    <xf numFmtId="174" fontId="0" fillId="0" borderId="24" xfId="0" applyNumberFormat="1" applyFont="1" applyFill="1" applyBorder="1" applyAlignment="1">
      <alignment/>
    </xf>
    <xf numFmtId="2" fontId="0" fillId="0" borderId="24" xfId="0" applyNumberFormat="1" applyFont="1" applyFill="1" applyBorder="1" applyAlignment="1">
      <alignment/>
    </xf>
    <xf numFmtId="174" fontId="0" fillId="0" borderId="0" xfId="0" applyNumberFormat="1" applyFont="1" applyFill="1" applyBorder="1" applyAlignment="1">
      <alignment/>
    </xf>
    <xf numFmtId="172" fontId="0" fillId="0" borderId="21" xfId="0" applyNumberFormat="1" applyFont="1" applyFill="1" applyBorder="1" applyAlignment="1">
      <alignment horizontal="right"/>
    </xf>
    <xf numFmtId="172" fontId="0" fillId="0" borderId="24" xfId="0" applyNumberFormat="1" applyFont="1" applyFill="1" applyBorder="1" applyAlignment="1">
      <alignment horizontal="right"/>
    </xf>
    <xf numFmtId="172" fontId="0" fillId="0" borderId="22" xfId="0" applyNumberFormat="1" applyFont="1" applyFill="1" applyBorder="1" applyAlignment="1">
      <alignment horizontal="right"/>
    </xf>
    <xf numFmtId="0" fontId="0" fillId="0" borderId="24" xfId="0" applyFont="1" applyFill="1" applyBorder="1" applyAlignment="1">
      <alignment/>
    </xf>
    <xf numFmtId="2" fontId="0" fillId="0" borderId="0" xfId="0" applyNumberFormat="1" applyFont="1" applyFill="1" applyBorder="1" applyAlignment="1">
      <alignment/>
    </xf>
    <xf numFmtId="4" fontId="0" fillId="0" borderId="22" xfId="0" applyNumberFormat="1" applyFont="1" applyFill="1" applyBorder="1" applyAlignment="1">
      <alignment/>
    </xf>
    <xf numFmtId="2" fontId="0" fillId="0" borderId="24" xfId="0" applyNumberFormat="1" applyFont="1" applyFill="1" applyBorder="1" applyAlignment="1">
      <alignment/>
    </xf>
    <xf numFmtId="4" fontId="0" fillId="0" borderId="0" xfId="0" applyNumberFormat="1" applyFont="1" applyFill="1" applyBorder="1" applyAlignment="1">
      <alignment/>
    </xf>
    <xf numFmtId="172" fontId="20" fillId="0" borderId="18" xfId="0" applyNumberFormat="1" applyFont="1" applyFill="1" applyBorder="1" applyAlignment="1">
      <alignment/>
    </xf>
    <xf numFmtId="172" fontId="20" fillId="0" borderId="19" xfId="0" applyNumberFormat="1" applyFont="1" applyFill="1" applyBorder="1" applyAlignment="1">
      <alignment/>
    </xf>
    <xf numFmtId="172" fontId="20" fillId="0" borderId="30" xfId="0" applyNumberFormat="1" applyFont="1" applyFill="1" applyBorder="1" applyAlignment="1">
      <alignment horizontal="right"/>
    </xf>
    <xf numFmtId="172" fontId="20" fillId="0" borderId="29" xfId="0" applyNumberFormat="1" applyFont="1" applyFill="1" applyBorder="1" applyAlignment="1">
      <alignment horizontal="right"/>
    </xf>
    <xf numFmtId="174" fontId="20" fillId="0" borderId="0" xfId="0" applyNumberFormat="1" applyFont="1" applyFill="1" applyBorder="1" applyAlignment="1">
      <alignment horizontal="center"/>
    </xf>
    <xf numFmtId="4" fontId="0" fillId="0" borderId="24" xfId="0" applyNumberFormat="1" applyFont="1" applyFill="1" applyBorder="1" applyAlignment="1">
      <alignment/>
    </xf>
    <xf numFmtId="4" fontId="0" fillId="0" borderId="25" xfId="0" applyNumberFormat="1" applyFont="1" applyFill="1" applyBorder="1" applyAlignment="1">
      <alignment/>
    </xf>
    <xf numFmtId="4" fontId="0" fillId="0" borderId="29" xfId="0" applyNumberFormat="1" applyFont="1" applyFill="1" applyBorder="1" applyAlignment="1">
      <alignment/>
    </xf>
    <xf numFmtId="4" fontId="0" fillId="0" borderId="24" xfId="0" applyNumberFormat="1" applyFont="1" applyFill="1" applyBorder="1" applyAlignment="1">
      <alignment/>
    </xf>
    <xf numFmtId="172" fontId="0" fillId="0" borderId="0" xfId="0" applyNumberFormat="1" applyFont="1" applyFill="1" applyBorder="1" applyAlignment="1">
      <alignment/>
    </xf>
    <xf numFmtId="172" fontId="0" fillId="0" borderId="18" xfId="0" applyNumberFormat="1" applyFont="1" applyFill="1" applyBorder="1" applyAlignment="1">
      <alignment/>
    </xf>
    <xf numFmtId="172" fontId="0" fillId="0" borderId="31" xfId="0" applyNumberFormat="1" applyFont="1" applyFill="1" applyBorder="1" applyAlignment="1">
      <alignment/>
    </xf>
    <xf numFmtId="174" fontId="20" fillId="0" borderId="21" xfId="0" applyNumberFormat="1" applyFont="1" applyFill="1" applyBorder="1" applyAlignment="1">
      <alignment horizontal="right"/>
    </xf>
    <xf numFmtId="172" fontId="0" fillId="0" borderId="21" xfId="0" applyNumberFormat="1" applyFont="1" applyFill="1" applyBorder="1" applyAlignment="1">
      <alignment wrapText="1"/>
    </xf>
    <xf numFmtId="172" fontId="0" fillId="0" borderId="22" xfId="0" applyNumberFormat="1" applyFont="1" applyFill="1" applyBorder="1" applyAlignment="1">
      <alignment wrapText="1"/>
    </xf>
    <xf numFmtId="172" fontId="0" fillId="0" borderId="24" xfId="0" applyNumberFormat="1" applyFont="1" applyFill="1" applyBorder="1" applyAlignment="1">
      <alignment wrapText="1"/>
    </xf>
    <xf numFmtId="172" fontId="0" fillId="0" borderId="0" xfId="0" applyNumberFormat="1" applyFont="1" applyFill="1" applyBorder="1" applyAlignment="1">
      <alignment wrapText="1"/>
    </xf>
    <xf numFmtId="172" fontId="20" fillId="0" borderId="0" xfId="0" applyNumberFormat="1" applyFont="1" applyFill="1" applyBorder="1" applyAlignment="1">
      <alignment/>
    </xf>
    <xf numFmtId="172" fontId="0" fillId="0" borderId="21" xfId="0" applyNumberFormat="1" applyFont="1" applyFill="1" applyBorder="1" applyAlignment="1">
      <alignment/>
    </xf>
    <xf numFmtId="172" fontId="0" fillId="0" borderId="19" xfId="0" applyNumberFormat="1" applyFont="1" applyFill="1" applyBorder="1" applyAlignment="1">
      <alignment/>
    </xf>
    <xf numFmtId="172" fontId="0" fillId="0" borderId="19" xfId="0" applyNumberFormat="1" applyFont="1" applyFill="1" applyBorder="1" applyAlignment="1">
      <alignment/>
    </xf>
    <xf numFmtId="172" fontId="0" fillId="0" borderId="31" xfId="0" applyNumberFormat="1" applyFont="1" applyFill="1" applyBorder="1" applyAlignment="1">
      <alignment/>
    </xf>
    <xf numFmtId="172" fontId="0" fillId="0" borderId="17" xfId="0" applyNumberFormat="1" applyFont="1" applyFill="1" applyBorder="1" applyAlignment="1">
      <alignment/>
    </xf>
    <xf numFmtId="172" fontId="0" fillId="0" borderId="32" xfId="0" applyNumberFormat="1" applyFont="1" applyFill="1" applyBorder="1" applyAlignment="1">
      <alignment/>
    </xf>
    <xf numFmtId="172" fontId="0" fillId="0" borderId="18" xfId="0" applyNumberFormat="1" applyFont="1" applyFill="1" applyBorder="1" applyAlignment="1">
      <alignment/>
    </xf>
    <xf numFmtId="4" fontId="0" fillId="0" borderId="19" xfId="0" applyNumberFormat="1" applyFont="1" applyFill="1" applyBorder="1" applyAlignment="1">
      <alignment/>
    </xf>
    <xf numFmtId="172" fontId="0" fillId="0" borderId="17" xfId="0" applyNumberFormat="1" applyFont="1" applyFill="1" applyBorder="1" applyAlignment="1">
      <alignment/>
    </xf>
    <xf numFmtId="172" fontId="0" fillId="0" borderId="18" xfId="0" applyNumberFormat="1" applyFont="1" applyFill="1" applyBorder="1" applyAlignment="1">
      <alignment horizontal="right"/>
    </xf>
    <xf numFmtId="172" fontId="0" fillId="0" borderId="19" xfId="0" applyNumberFormat="1" applyFont="1" applyFill="1" applyBorder="1" applyAlignment="1">
      <alignment horizontal="right"/>
    </xf>
    <xf numFmtId="172" fontId="0" fillId="0" borderId="31" xfId="0" applyNumberFormat="1" applyFont="1" applyFill="1" applyBorder="1" applyAlignment="1">
      <alignment horizontal="right"/>
    </xf>
    <xf numFmtId="172" fontId="20" fillId="0" borderId="33" xfId="0" applyNumberFormat="1" applyFont="1" applyFill="1" applyBorder="1" applyAlignment="1">
      <alignment horizontal="center"/>
    </xf>
    <xf numFmtId="172" fontId="20" fillId="0" borderId="34" xfId="0" applyNumberFormat="1" applyFont="1" applyFill="1" applyBorder="1" applyAlignment="1">
      <alignment wrapText="1"/>
    </xf>
    <xf numFmtId="172" fontId="20" fillId="0" borderId="35" xfId="0" applyNumberFormat="1" applyFont="1" applyFill="1" applyBorder="1" applyAlignment="1">
      <alignment wrapText="1"/>
    </xf>
    <xf numFmtId="172" fontId="20" fillId="0" borderId="35" xfId="0" applyNumberFormat="1" applyFont="1" applyFill="1" applyBorder="1" applyAlignment="1">
      <alignment horizontal="right" wrapText="1"/>
    </xf>
    <xf numFmtId="172" fontId="20" fillId="0" borderId="36" xfId="0" applyNumberFormat="1" applyFont="1" applyFill="1" applyBorder="1" applyAlignment="1">
      <alignment wrapText="1"/>
    </xf>
    <xf numFmtId="4" fontId="20" fillId="0" borderId="35" xfId="0" applyNumberFormat="1" applyFont="1" applyFill="1" applyBorder="1" applyAlignment="1">
      <alignment wrapText="1"/>
    </xf>
    <xf numFmtId="172" fontId="20" fillId="0" borderId="37" xfId="0" applyNumberFormat="1" applyFont="1" applyFill="1" applyBorder="1" applyAlignment="1">
      <alignment wrapText="1"/>
    </xf>
    <xf numFmtId="4" fontId="20" fillId="0" borderId="36" xfId="0" applyNumberFormat="1" applyFont="1" applyFill="1" applyBorder="1" applyAlignment="1">
      <alignment wrapText="1"/>
    </xf>
    <xf numFmtId="172" fontId="20" fillId="0" borderId="38" xfId="0" applyNumberFormat="1" applyFont="1" applyFill="1" applyBorder="1" applyAlignment="1">
      <alignment wrapText="1"/>
    </xf>
    <xf numFmtId="172" fontId="20" fillId="0" borderId="21"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22" xfId="0" applyNumberFormat="1" applyFont="1" applyFill="1" applyBorder="1" applyAlignment="1">
      <alignment horizontal="right" wrapText="1"/>
    </xf>
    <xf numFmtId="172" fontId="20" fillId="0" borderId="39"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25" xfId="0" applyNumberFormat="1" applyFont="1" applyFill="1" applyBorder="1" applyAlignment="1">
      <alignment wrapText="1"/>
    </xf>
    <xf numFmtId="172" fontId="20" fillId="0" borderId="25" xfId="0" applyNumberFormat="1" applyFont="1" applyFill="1" applyBorder="1" applyAlignment="1">
      <alignment horizontal="right" wrapText="1"/>
    </xf>
    <xf numFmtId="172" fontId="20" fillId="0" borderId="21"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172" fontId="20" fillId="0" borderId="24" xfId="0" applyNumberFormat="1" applyFont="1" applyFill="1" applyBorder="1" applyAlignment="1">
      <alignment wrapText="1"/>
    </xf>
    <xf numFmtId="172" fontId="20" fillId="0" borderId="39" xfId="0" applyNumberFormat="1" applyFont="1" applyFill="1" applyBorder="1" applyAlignment="1">
      <alignment wrapText="1"/>
    </xf>
    <xf numFmtId="4" fontId="20" fillId="0" borderId="22" xfId="0" applyNumberFormat="1" applyFont="1" applyFill="1" applyBorder="1" applyAlignment="1">
      <alignment horizontal="right" wrapText="1"/>
    </xf>
    <xf numFmtId="172" fontId="20" fillId="0" borderId="24" xfId="0" applyNumberFormat="1" applyFont="1" applyFill="1" applyBorder="1" applyAlignment="1">
      <alignment horizontal="right"/>
    </xf>
    <xf numFmtId="0" fontId="0" fillId="0" borderId="40" xfId="0" applyFont="1" applyFill="1" applyBorder="1" applyAlignment="1">
      <alignment horizontal="left" indent="3"/>
    </xf>
    <xf numFmtId="172" fontId="20" fillId="0" borderId="18" xfId="0" applyNumberFormat="1" applyFont="1" applyFill="1" applyBorder="1" applyAlignment="1">
      <alignment wrapText="1"/>
    </xf>
    <xf numFmtId="172" fontId="20" fillId="0" borderId="19" xfId="0" applyNumberFormat="1" applyFont="1" applyFill="1" applyBorder="1" applyAlignment="1">
      <alignment wrapText="1"/>
    </xf>
    <xf numFmtId="172" fontId="20" fillId="0" borderId="19" xfId="0" applyNumberFormat="1" applyFont="1" applyFill="1" applyBorder="1" applyAlignment="1">
      <alignment horizontal="right" wrapText="1"/>
    </xf>
    <xf numFmtId="172" fontId="20" fillId="0" borderId="31" xfId="0" applyNumberFormat="1" applyFont="1" applyFill="1" applyBorder="1" applyAlignment="1">
      <alignment horizontal="right" wrapText="1"/>
    </xf>
    <xf numFmtId="172" fontId="20" fillId="0" borderId="32" xfId="0" applyNumberFormat="1" applyFont="1" applyFill="1" applyBorder="1" applyAlignment="1">
      <alignment wrapText="1"/>
    </xf>
    <xf numFmtId="172" fontId="20" fillId="0" borderId="32" xfId="0" applyNumberFormat="1" applyFont="1" applyFill="1" applyBorder="1" applyAlignment="1">
      <alignment horizontal="right" wrapText="1"/>
    </xf>
    <xf numFmtId="172" fontId="20" fillId="0" borderId="18" xfId="0" applyNumberFormat="1" applyFont="1" applyFill="1" applyBorder="1" applyAlignment="1">
      <alignment horizontal="right" wrapText="1"/>
    </xf>
    <xf numFmtId="172" fontId="20" fillId="0" borderId="31" xfId="0" applyNumberFormat="1" applyFont="1" applyFill="1" applyBorder="1" applyAlignment="1">
      <alignment wrapText="1"/>
    </xf>
    <xf numFmtId="4" fontId="20" fillId="0" borderId="19" xfId="0" applyNumberFormat="1" applyFont="1" applyFill="1" applyBorder="1" applyAlignment="1">
      <alignment horizontal="right" wrapText="1"/>
    </xf>
    <xf numFmtId="172" fontId="20" fillId="0" borderId="31" xfId="0" applyNumberFormat="1" applyFont="1" applyFill="1" applyBorder="1" applyAlignment="1">
      <alignment horizontal="right"/>
    </xf>
    <xf numFmtId="0" fontId="26"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Alignment="1">
      <alignment horizontal="left" wrapText="1"/>
    </xf>
    <xf numFmtId="172" fontId="0" fillId="0" borderId="0" xfId="0" applyNumberFormat="1" applyFont="1" applyFill="1" applyBorder="1" applyAlignment="1">
      <alignment horizontal="left"/>
    </xf>
    <xf numFmtId="0" fontId="0" fillId="24" borderId="0" xfId="0" applyFont="1" applyFill="1" applyBorder="1" applyAlignment="1">
      <alignment horizontal="right"/>
    </xf>
    <xf numFmtId="0" fontId="20" fillId="0" borderId="0" xfId="0" applyFont="1" applyFill="1" applyBorder="1" applyAlignment="1">
      <alignment wrapText="1"/>
    </xf>
    <xf numFmtId="0" fontId="20" fillId="24" borderId="0" xfId="0" applyFont="1" applyFill="1" applyBorder="1" applyAlignment="1">
      <alignment horizontal="righ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49" fontId="0" fillId="24" borderId="0" xfId="0" applyNumberFormat="1" applyFont="1" applyFill="1" applyBorder="1" applyAlignment="1">
      <alignment horizontal="righ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24" borderId="0" xfId="0" applyFont="1" applyFill="1" applyBorder="1" applyAlignment="1">
      <alignment horizontal="righ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24" borderId="0"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27"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24" borderId="0" xfId="0" applyNumberFormat="1" applyFont="1" applyFill="1" applyBorder="1" applyAlignment="1">
      <alignment horizontal="right" wrapText="1"/>
    </xf>
    <xf numFmtId="49" fontId="20" fillId="0" borderId="0" xfId="0" applyNumberFormat="1" applyFont="1" applyFill="1" applyBorder="1" applyAlignment="1">
      <alignment horizontal="right" wrapText="1"/>
    </xf>
    <xf numFmtId="0" fontId="27" fillId="0" borderId="0" xfId="0" applyFont="1" applyFill="1" applyBorder="1" applyAlignment="1">
      <alignment horizontal="center"/>
    </xf>
    <xf numFmtId="49" fontId="20" fillId="0" borderId="0" xfId="0" applyNumberFormat="1" applyFont="1" applyFill="1" applyBorder="1" applyAlignment="1">
      <alignment horizontal="center"/>
    </xf>
    <xf numFmtId="0" fontId="20" fillId="0" borderId="0" xfId="0" applyFont="1" applyFill="1" applyBorder="1" applyAlignment="1">
      <alignment/>
    </xf>
    <xf numFmtId="0" fontId="0" fillId="0" borderId="0" xfId="0" applyFont="1" applyFill="1" applyBorder="1" applyAlignment="1">
      <alignment horizontal="center" wrapText="1"/>
    </xf>
    <xf numFmtId="0" fontId="26" fillId="0" borderId="0" xfId="0" applyFont="1" applyFill="1" applyBorder="1" applyAlignment="1">
      <alignment horizontal="center" wrapText="1"/>
    </xf>
    <xf numFmtId="4" fontId="26" fillId="0" borderId="0" xfId="0" applyNumberFormat="1" applyFont="1" applyFill="1" applyBorder="1" applyAlignment="1">
      <alignment horizontal="center"/>
    </xf>
    <xf numFmtId="172" fontId="26"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6" fillId="0" borderId="0" xfId="0" applyNumberFormat="1" applyFont="1" applyFill="1" applyBorder="1" applyAlignment="1">
      <alignment horizontal="center" wrapText="1"/>
    </xf>
    <xf numFmtId="4" fontId="0" fillId="0" borderId="0" xfId="0" applyNumberFormat="1" applyFont="1" applyFill="1" applyBorder="1" applyAlignment="1">
      <alignment horizontal="center"/>
    </xf>
    <xf numFmtId="4" fontId="20" fillId="0" borderId="0" xfId="0" applyNumberFormat="1" applyFont="1" applyFill="1" applyBorder="1" applyAlignment="1">
      <alignment horizontal="center" wrapText="1"/>
    </xf>
    <xf numFmtId="4" fontId="20" fillId="24" borderId="0" xfId="0" applyNumberFormat="1" applyFont="1" applyFill="1" applyBorder="1" applyAlignment="1">
      <alignment horizontal="right" wrapText="1"/>
    </xf>
    <xf numFmtId="4" fontId="20" fillId="0" borderId="0" xfId="0" applyNumberFormat="1" applyFont="1" applyFill="1" applyBorder="1" applyAlignment="1">
      <alignment horizontal="right" wrapText="1"/>
    </xf>
    <xf numFmtId="4" fontId="27" fillId="0" borderId="0" xfId="0" applyNumberFormat="1" applyFont="1" applyFill="1" applyBorder="1" applyAlignment="1">
      <alignment horizontal="center" wrapText="1"/>
    </xf>
    <xf numFmtId="172" fontId="27"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wrapText="1"/>
    </xf>
    <xf numFmtId="4" fontId="0" fillId="24" borderId="0" xfId="0" applyNumberFormat="1" applyFont="1" applyFill="1" applyBorder="1" applyAlignment="1">
      <alignment horizontal="right"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2" fontId="20" fillId="24" borderId="0" xfId="0" applyNumberFormat="1" applyFont="1" applyFill="1" applyBorder="1" applyAlignment="1">
      <alignment horizontal="right"/>
    </xf>
    <xf numFmtId="172" fontId="27" fillId="0" borderId="0" xfId="0" applyNumberFormat="1" applyFont="1" applyFill="1" applyBorder="1" applyAlignment="1">
      <alignment horizontal="center"/>
    </xf>
    <xf numFmtId="173" fontId="27" fillId="0" borderId="0" xfId="0" applyNumberFormat="1" applyFont="1" applyFill="1" applyBorder="1" applyAlignment="1">
      <alignment horizontal="center"/>
    </xf>
    <xf numFmtId="173" fontId="20" fillId="0" borderId="0" xfId="0" applyNumberFormat="1" applyFont="1" applyFill="1" applyBorder="1" applyAlignment="1">
      <alignment horizontal="center"/>
    </xf>
    <xf numFmtId="172" fontId="28" fillId="0" borderId="0" xfId="0" applyNumberFormat="1" applyFont="1" applyFill="1" applyBorder="1" applyAlignment="1">
      <alignment horizontal="center" vertical="top"/>
    </xf>
    <xf numFmtId="0" fontId="20" fillId="0" borderId="0" xfId="0" applyFont="1" applyFill="1" applyBorder="1" applyAlignment="1">
      <alignment horizontal="center" wrapText="1"/>
    </xf>
    <xf numFmtId="0" fontId="27" fillId="0" borderId="0" xfId="0" applyFont="1" applyFill="1" applyBorder="1" applyAlignment="1">
      <alignment horizontal="center" wrapText="1"/>
    </xf>
    <xf numFmtId="0" fontId="27" fillId="24" borderId="0" xfId="0" applyFont="1" applyFill="1" applyBorder="1" applyAlignment="1">
      <alignment horizontal="right" wrapText="1"/>
    </xf>
    <xf numFmtId="0" fontId="27" fillId="0" borderId="0" xfId="0" applyFont="1" applyFill="1" applyBorder="1" applyAlignment="1">
      <alignment horizontal="right" wrapText="1"/>
    </xf>
    <xf numFmtId="172" fontId="20" fillId="24" borderId="0" xfId="0" applyNumberFormat="1" applyFont="1" applyFill="1" applyBorder="1" applyAlignment="1">
      <alignment horizontal="right" wrapText="1"/>
    </xf>
    <xf numFmtId="172" fontId="20" fillId="0" borderId="0" xfId="0" applyNumberFormat="1" applyFont="1" applyFill="1" applyBorder="1" applyAlignment="1">
      <alignment vertical="center" wrapText="1"/>
    </xf>
    <xf numFmtId="172" fontId="20" fillId="24" borderId="0" xfId="0" applyNumberFormat="1" applyFont="1" applyFill="1" applyBorder="1" applyAlignment="1">
      <alignment horizontal="righ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172" fontId="20" fillId="0" borderId="0" xfId="0" applyNumberFormat="1" applyFont="1" applyFill="1" applyBorder="1" applyAlignment="1">
      <alignment horizontal="center" vertical="center"/>
    </xf>
    <xf numFmtId="3" fontId="20" fillId="0" borderId="0" xfId="0" applyNumberFormat="1" applyFont="1" applyFill="1" applyBorder="1" applyAlignment="1">
      <alignment/>
    </xf>
    <xf numFmtId="172" fontId="0" fillId="24" borderId="0" xfId="0" applyNumberFormat="1" applyFont="1" applyFill="1" applyBorder="1" applyAlignment="1">
      <alignment horizontal="right" wrapText="1"/>
    </xf>
    <xf numFmtId="172" fontId="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172" fontId="0" fillId="0" borderId="0" xfId="0" applyNumberFormat="1" applyFont="1" applyFill="1" applyBorder="1" applyAlignment="1">
      <alignment horizontal="center" vertical="center"/>
    </xf>
    <xf numFmtId="172" fontId="20" fillId="0" borderId="0" xfId="0" applyNumberFormat="1" applyFont="1" applyFill="1" applyBorder="1" applyAlignment="1">
      <alignment horizontal="left" wrapText="1"/>
    </xf>
    <xf numFmtId="173" fontId="0" fillId="0" borderId="0" xfId="0" applyNumberFormat="1" applyFont="1" applyFill="1" applyBorder="1" applyAlignment="1">
      <alignment horizontal="center"/>
    </xf>
    <xf numFmtId="3" fontId="29" fillId="0" borderId="0" xfId="0" applyNumberFormat="1" applyFont="1" applyFill="1" applyBorder="1" applyAlignment="1">
      <alignment/>
    </xf>
    <xf numFmtId="172" fontId="29" fillId="0" borderId="0" xfId="0" applyNumberFormat="1" applyFont="1" applyFill="1" applyBorder="1" applyAlignment="1">
      <alignment/>
    </xf>
    <xf numFmtId="172" fontId="27" fillId="0" borderId="0" xfId="0" applyNumberFormat="1" applyFont="1" applyFill="1" applyBorder="1" applyAlignment="1">
      <alignment/>
    </xf>
    <xf numFmtId="172" fontId="26" fillId="0" borderId="0" xfId="0" applyNumberFormat="1" applyFont="1" applyFill="1" applyBorder="1" applyAlignment="1">
      <alignment horizontal="right"/>
    </xf>
    <xf numFmtId="3" fontId="27" fillId="0" borderId="0" xfId="0" applyNumberFormat="1" applyFont="1" applyFill="1" applyBorder="1" applyAlignment="1">
      <alignment/>
    </xf>
    <xf numFmtId="0" fontId="0" fillId="0" borderId="0" xfId="61" applyFont="1" applyFill="1" applyBorder="1">
      <alignment/>
      <protection/>
    </xf>
    <xf numFmtId="0" fontId="29" fillId="0" borderId="0" xfId="0" applyFont="1" applyFill="1" applyBorder="1" applyAlignment="1">
      <alignment/>
    </xf>
    <xf numFmtId="175" fontId="0" fillId="0" borderId="0" xfId="0" applyNumberFormat="1" applyFont="1" applyFill="1" applyBorder="1" applyAlignment="1">
      <alignment/>
    </xf>
    <xf numFmtId="172" fontId="30" fillId="0" borderId="0" xfId="0" applyNumberFormat="1" applyFont="1" applyFill="1" applyBorder="1" applyAlignment="1">
      <alignment/>
    </xf>
    <xf numFmtId="0" fontId="30" fillId="0" borderId="0" xfId="0" applyFont="1" applyFill="1" applyBorder="1" applyAlignment="1">
      <alignment/>
    </xf>
    <xf numFmtId="0" fontId="31" fillId="0" borderId="0" xfId="0" applyFont="1" applyFill="1" applyBorder="1" applyAlignment="1">
      <alignment/>
    </xf>
    <xf numFmtId="172" fontId="32" fillId="0" borderId="0" xfId="0" applyNumberFormat="1" applyFont="1" applyFill="1" applyBorder="1" applyAlignment="1">
      <alignment/>
    </xf>
    <xf numFmtId="0" fontId="33" fillId="0" borderId="0" xfId="0" applyFont="1" applyFill="1" applyBorder="1" applyAlignment="1">
      <alignment/>
    </xf>
    <xf numFmtId="172" fontId="25" fillId="0" borderId="0" xfId="0" applyNumberFormat="1" applyFont="1" applyFill="1" applyBorder="1" applyAlignment="1">
      <alignment/>
    </xf>
    <xf numFmtId="172" fontId="33" fillId="0" borderId="0" xfId="0" applyNumberFormat="1" applyFont="1" applyFill="1" applyBorder="1" applyAlignment="1">
      <alignment/>
    </xf>
    <xf numFmtId="0" fontId="34" fillId="0" borderId="0" xfId="0" applyFont="1" applyFill="1" applyBorder="1" applyAlignment="1">
      <alignment/>
    </xf>
    <xf numFmtId="172" fontId="35" fillId="0" borderId="0" xfId="0" applyNumberFormat="1" applyFont="1" applyFill="1" applyBorder="1" applyAlignment="1">
      <alignment/>
    </xf>
    <xf numFmtId="0" fontId="36" fillId="0" borderId="0" xfId="0" applyFont="1" applyFill="1" applyBorder="1" applyAlignment="1">
      <alignment/>
    </xf>
    <xf numFmtId="172" fontId="37" fillId="0" borderId="0" xfId="0" applyNumberFormat="1" applyFont="1" applyFill="1" applyBorder="1" applyAlignment="1">
      <alignment/>
    </xf>
    <xf numFmtId="172" fontId="36" fillId="0" borderId="0" xfId="0" applyNumberFormat="1" applyFont="1" applyFill="1" applyBorder="1" applyAlignment="1">
      <alignment/>
    </xf>
    <xf numFmtId="0" fontId="23" fillId="0" borderId="0" xfId="0" applyFont="1" applyFill="1" applyBorder="1" applyAlignment="1">
      <alignment vertical="center" wrapText="1"/>
    </xf>
    <xf numFmtId="172" fontId="0" fillId="0" borderId="24" xfId="0" applyNumberFormat="1" applyFont="1" applyFill="1" applyBorder="1" applyAlignment="1" quotePrefix="1">
      <alignment/>
    </xf>
    <xf numFmtId="2" fontId="0" fillId="0" borderId="22" xfId="0" applyNumberFormat="1" applyFont="1" applyFill="1" applyBorder="1" applyAlignment="1">
      <alignment/>
    </xf>
    <xf numFmtId="172" fontId="38" fillId="0" borderId="22" xfId="0" applyNumberFormat="1" applyFont="1" applyFill="1" applyBorder="1" applyAlignment="1">
      <alignment/>
    </xf>
    <xf numFmtId="172" fontId="21" fillId="0" borderId="22" xfId="0" applyNumberFormat="1" applyFont="1" applyFill="1" applyBorder="1" applyAlignment="1">
      <alignment/>
    </xf>
    <xf numFmtId="4" fontId="21" fillId="0" borderId="22" xfId="0" applyNumberFormat="1" applyFont="1" applyFill="1" applyBorder="1" applyAlignment="1">
      <alignment/>
    </xf>
    <xf numFmtId="174" fontId="20" fillId="0" borderId="41" xfId="0" applyNumberFormat="1" applyFont="1" applyFill="1" applyBorder="1" applyAlignment="1">
      <alignment horizontal="right"/>
    </xf>
    <xf numFmtId="172" fontId="21" fillId="0" borderId="19" xfId="0" applyNumberFormat="1" applyFont="1" applyFill="1" applyBorder="1" applyAlignment="1">
      <alignment/>
    </xf>
    <xf numFmtId="4" fontId="20" fillId="0" borderId="23" xfId="0" applyNumberFormat="1" applyFont="1" applyFill="1" applyBorder="1" applyAlignment="1">
      <alignment horizontal="right"/>
    </xf>
    <xf numFmtId="0" fontId="39"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4" fillId="0" borderId="0" xfId="0" applyNumberFormat="1" applyFont="1" applyFill="1" applyBorder="1" applyAlignment="1">
      <alignment/>
    </xf>
    <xf numFmtId="174" fontId="0" fillId="0" borderId="39" xfId="0" applyNumberFormat="1" applyFont="1" applyFill="1" applyBorder="1" applyAlignment="1">
      <alignment/>
    </xf>
    <xf numFmtId="4" fontId="20" fillId="0" borderId="37" xfId="0" applyNumberFormat="1" applyFont="1" applyFill="1" applyBorder="1" applyAlignment="1">
      <alignment wrapText="1"/>
    </xf>
    <xf numFmtId="4" fontId="20" fillId="0" borderId="31" xfId="0" applyNumberFormat="1" applyFont="1" applyFill="1" applyBorder="1" applyAlignment="1">
      <alignment horizontal="right" wrapText="1"/>
    </xf>
    <xf numFmtId="49" fontId="0" fillId="0" borderId="0" xfId="0" applyNumberFormat="1" applyFont="1" applyFill="1" applyBorder="1" applyAlignment="1">
      <alignment/>
    </xf>
    <xf numFmtId="4" fontId="0" fillId="0" borderId="21" xfId="0" applyNumberFormat="1" applyFont="1" applyFill="1" applyBorder="1" applyAlignment="1">
      <alignment/>
    </xf>
    <xf numFmtId="172" fontId="0" fillId="0" borderId="42" xfId="0" applyNumberFormat="1" applyFont="1" applyFill="1" applyBorder="1" applyAlignment="1">
      <alignment/>
    </xf>
    <xf numFmtId="172" fontId="20" fillId="0" borderId="43" xfId="0" applyNumberFormat="1" applyFont="1" applyFill="1" applyBorder="1" applyAlignment="1">
      <alignment wrapText="1"/>
    </xf>
    <xf numFmtId="172" fontId="20" fillId="0" borderId="30" xfId="0" applyNumberFormat="1" applyFont="1" applyFill="1" applyBorder="1" applyAlignment="1">
      <alignment horizontal="right" wrapText="1"/>
    </xf>
    <xf numFmtId="172" fontId="20" fillId="0" borderId="44" xfId="0" applyNumberFormat="1" applyFont="1" applyFill="1" applyBorder="1" applyAlignment="1">
      <alignment horizontal="right" wrapText="1"/>
    </xf>
    <xf numFmtId="0" fontId="0" fillId="0" borderId="45" xfId="0" applyFont="1" applyFill="1" applyBorder="1" applyAlignment="1">
      <alignment/>
    </xf>
    <xf numFmtId="0" fontId="0" fillId="0" borderId="29" xfId="0" applyFont="1" applyFill="1" applyBorder="1" applyAlignment="1">
      <alignment/>
    </xf>
    <xf numFmtId="172" fontId="0" fillId="0" borderId="29" xfId="0" applyNumberFormat="1" applyFont="1" applyFill="1" applyBorder="1" applyAlignment="1">
      <alignment wrapText="1"/>
    </xf>
    <xf numFmtId="172" fontId="0" fillId="0" borderId="29" xfId="0" applyNumberFormat="1" applyFont="1" applyFill="1" applyBorder="1" applyAlignment="1">
      <alignment/>
    </xf>
    <xf numFmtId="172" fontId="20" fillId="0" borderId="29" xfId="0" applyNumberFormat="1" applyFont="1" applyFill="1" applyBorder="1" applyAlignment="1">
      <alignment horizontal="right" wrapText="1"/>
    </xf>
    <xf numFmtId="4" fontId="20" fillId="0" borderId="42" xfId="0" applyNumberFormat="1" applyFont="1" applyFill="1" applyBorder="1" applyAlignment="1">
      <alignment horizontal="right" wrapText="1"/>
    </xf>
    <xf numFmtId="4" fontId="20" fillId="0" borderId="38" xfId="0" applyNumberFormat="1" applyFont="1" applyFill="1" applyBorder="1" applyAlignment="1">
      <alignment wrapText="1"/>
    </xf>
    <xf numFmtId="172" fontId="20" fillId="0" borderId="46" xfId="0" applyNumberFormat="1" applyFont="1" applyFill="1" applyBorder="1" applyAlignment="1">
      <alignment horizontal="right"/>
    </xf>
    <xf numFmtId="4" fontId="20" fillId="0" borderId="47" xfId="0" applyNumberFormat="1" applyFont="1" applyFill="1" applyBorder="1" applyAlignment="1">
      <alignment wrapText="1"/>
    </xf>
    <xf numFmtId="172" fontId="0" fillId="0" borderId="48" xfId="0" applyNumberFormat="1" applyFont="1" applyFill="1" applyBorder="1" applyAlignment="1">
      <alignment/>
    </xf>
    <xf numFmtId="0" fontId="0" fillId="0" borderId="30" xfId="0" applyFont="1" applyFill="1" applyBorder="1" applyAlignment="1">
      <alignment/>
    </xf>
    <xf numFmtId="0" fontId="0" fillId="0" borderId="44" xfId="0" applyFont="1" applyFill="1" applyBorder="1" applyAlignment="1">
      <alignment/>
    </xf>
    <xf numFmtId="0" fontId="0" fillId="0" borderId="43" xfId="0" applyFont="1" applyFill="1" applyBorder="1" applyAlignment="1">
      <alignment/>
    </xf>
    <xf numFmtId="0" fontId="0" fillId="0" borderId="22" xfId="0" applyFont="1" applyFill="1" applyBorder="1" applyAlignment="1">
      <alignment/>
    </xf>
    <xf numFmtId="0" fontId="0" fillId="0" borderId="0" xfId="0" applyFont="1" applyFill="1" applyBorder="1" applyAlignment="1">
      <alignment vertical="center"/>
    </xf>
    <xf numFmtId="172" fontId="20" fillId="0" borderId="49" xfId="0" applyNumberFormat="1" applyFont="1" applyFill="1" applyBorder="1" applyAlignment="1">
      <alignment horizontal="right"/>
    </xf>
    <xf numFmtId="0" fontId="0" fillId="0" borderId="0" xfId="0" applyFont="1" applyFill="1" applyBorder="1" applyAlignment="1">
      <alignment horizontal="left" wrapText="1"/>
    </xf>
    <xf numFmtId="0" fontId="0" fillId="0" borderId="0" xfId="0" applyFont="1" applyFill="1" applyAlignment="1">
      <alignment horizontal="left" wrapText="1"/>
    </xf>
    <xf numFmtId="0" fontId="26" fillId="0" borderId="0" xfId="0" applyFont="1" applyFill="1" applyBorder="1" applyAlignment="1">
      <alignment horizontal="left" wrapText="1"/>
    </xf>
    <xf numFmtId="0" fontId="20" fillId="0" borderId="50" xfId="0" applyFont="1" applyFill="1" applyBorder="1" applyAlignment="1">
      <alignment horizontal="center" vertical="center"/>
    </xf>
    <xf numFmtId="0" fontId="20" fillId="0" borderId="40" xfId="0" applyFont="1" applyFill="1" applyBorder="1" applyAlignment="1">
      <alignment horizontal="center" vertical="center"/>
    </xf>
    <xf numFmtId="49" fontId="0" fillId="0" borderId="0" xfId="0" applyNumberFormat="1" applyFont="1" applyFill="1" applyBorder="1" applyAlignment="1">
      <alignment horizontal="center"/>
    </xf>
    <xf numFmtId="0" fontId="0" fillId="0" borderId="41" xfId="0" applyFont="1" applyFill="1" applyBorder="1" applyAlignment="1">
      <alignment horizontal="center" vertical="top" wrapText="1"/>
    </xf>
    <xf numFmtId="49" fontId="0" fillId="0" borderId="17" xfId="0" applyNumberFormat="1" applyFont="1" applyFill="1" applyBorder="1" applyAlignment="1">
      <alignment horizontal="center"/>
    </xf>
    <xf numFmtId="0" fontId="22" fillId="0" borderId="0" xfId="0" applyFont="1" applyFill="1" applyBorder="1" applyAlignment="1">
      <alignment horizontal="left" vertical="center" wrapText="1"/>
    </xf>
    <xf numFmtId="0" fontId="20" fillId="4" borderId="10"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0" fillId="24" borderId="14" xfId="0" applyFont="1" applyFill="1" applyBorder="1" applyAlignment="1">
      <alignment horizontal="center" vertical="center" wrapText="1"/>
    </xf>
    <xf numFmtId="0" fontId="20" fillId="24" borderId="51" xfId="0" applyFont="1" applyFill="1" applyBorder="1" applyAlignment="1">
      <alignment horizontal="center" vertical="center" wrapText="1"/>
    </xf>
    <xf numFmtId="0" fontId="20" fillId="4" borderId="10"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51"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20%20Arierate%20%20Febr%20%20fara%20spitale%20%200-360%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ra spitale"/>
    </sheetNames>
    <sheetDataSet>
      <sheetData sheetId="0">
        <row r="9">
          <cell r="L9">
            <v>32.932096</v>
          </cell>
        </row>
        <row r="10">
          <cell r="L10">
            <v>29.300511</v>
          </cell>
        </row>
        <row r="11">
          <cell r="L11">
            <v>8.562093</v>
          </cell>
        </row>
        <row r="15">
          <cell r="L15">
            <v>0.5573790000000001</v>
          </cell>
        </row>
        <row r="16">
          <cell r="L16">
            <v>0.766712</v>
          </cell>
        </row>
        <row r="17">
          <cell r="L17">
            <v>0.427221</v>
          </cell>
        </row>
        <row r="21">
          <cell r="L21">
            <v>0</v>
          </cell>
        </row>
        <row r="22">
          <cell r="L22">
            <v>0</v>
          </cell>
        </row>
        <row r="23">
          <cell r="L23">
            <v>0</v>
          </cell>
        </row>
        <row r="27">
          <cell r="L27">
            <v>0</v>
          </cell>
        </row>
        <row r="33">
          <cell r="L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GA450"/>
  <sheetViews>
    <sheetView tabSelected="1" view="pageBreakPreview" zoomScale="80" zoomScaleNormal="80" zoomScaleSheetLayoutView="80" zoomScalePageLayoutView="0" workbookViewId="0" topLeftCell="A1">
      <pane xSplit="9" ySplit="6" topLeftCell="CC7" activePane="bottomRight" state="frozen"/>
      <selection pane="topLeft" activeCell="A1" sqref="A1"/>
      <selection pane="topRight" activeCell="J1" sqref="J1"/>
      <selection pane="bottomLeft" activeCell="A7" sqref="A7"/>
      <selection pane="bottomRight" activeCell="DU34" sqref="DU34"/>
    </sheetView>
  </sheetViews>
  <sheetFormatPr defaultColWidth="25.140625" defaultRowHeight="12.75" outlineLevelCol="1"/>
  <cols>
    <col min="1" max="1" width="3.8515625" style="1" customWidth="1"/>
    <col min="2" max="2" width="26.140625" style="1" customWidth="1"/>
    <col min="3" max="3" width="8.28125" style="1" hidden="1" customWidth="1" outlineLevel="1"/>
    <col min="4" max="4" width="7.00390625" style="1" hidden="1" customWidth="1" outlineLevel="1"/>
    <col min="5" max="5" width="8.00390625" style="1" hidden="1" customWidth="1" outlineLevel="1" collapsed="1"/>
    <col min="6" max="6" width="6.57421875" style="144" hidden="1" customWidth="1" outlineLevel="1"/>
    <col min="7" max="7" width="8.28125" style="7" hidden="1" customWidth="1" outlineLevel="1"/>
    <col min="8" max="8" width="8.7109375" style="7" hidden="1" customWidth="1" outlineLevel="1"/>
    <col min="9" max="9" width="8.57421875" style="7" hidden="1" customWidth="1" outlineLevel="1"/>
    <col min="10" max="10" width="6.57421875" style="7" customWidth="1" collapsed="1"/>
    <col min="11" max="12" width="6.57421875" style="7" hidden="1" customWidth="1" outlineLevel="1"/>
    <col min="13" max="13" width="5.8515625" style="7" hidden="1" customWidth="1" outlineLevel="1" collapsed="1"/>
    <col min="14" max="19" width="5.8515625" style="7" hidden="1" customWidth="1" outlineLevel="1"/>
    <col min="20" max="20" width="6.421875" style="7" hidden="1" customWidth="1" outlineLevel="1"/>
    <col min="21" max="21" width="5.8515625" style="7" hidden="1" customWidth="1" outlineLevel="1"/>
    <col min="22" max="22" width="5.7109375" style="7" customWidth="1" collapsed="1"/>
    <col min="23" max="23" width="6.7109375" style="7" hidden="1" customWidth="1" outlineLevel="1"/>
    <col min="24" max="24" width="6.57421875" style="7" hidden="1" customWidth="1" outlineLevel="1"/>
    <col min="25" max="25" width="6.28125" style="7" hidden="1" customWidth="1" outlineLevel="1" collapsed="1"/>
    <col min="26" max="27" width="6.421875" style="7" hidden="1" customWidth="1" outlineLevel="1"/>
    <col min="28" max="28" width="6.28125" style="7" hidden="1" customWidth="1" outlineLevel="1" collapsed="1"/>
    <col min="29" max="30" width="5.8515625" style="7" hidden="1" customWidth="1" outlineLevel="1"/>
    <col min="31" max="31" width="5.7109375" style="7" hidden="1" customWidth="1" outlineLevel="1" collapsed="1"/>
    <col min="32" max="33" width="5.57421875" style="7" hidden="1" customWidth="1" outlineLevel="1"/>
    <col min="34" max="34" width="5.8515625" style="7" customWidth="1" collapsed="1"/>
    <col min="35" max="38" width="5.8515625" style="7" customWidth="1"/>
    <col min="39" max="45" width="5.8515625" style="7" hidden="1" customWidth="1" outlineLevel="1"/>
    <col min="46" max="46" width="5.8515625" style="7" customWidth="1" collapsed="1"/>
    <col min="47" max="47" width="8.421875" style="1" hidden="1" customWidth="1" outlineLevel="1"/>
    <col min="48" max="48" width="8.28125" style="1" hidden="1" customWidth="1" outlineLevel="1"/>
    <col min="49" max="50" width="6.421875" style="1" hidden="1" customWidth="1" outlineLevel="1" collapsed="1"/>
    <col min="51" max="51" width="7.7109375" style="1" hidden="1" customWidth="1" outlineLevel="1"/>
    <col min="52" max="53" width="8.7109375" style="1" hidden="1" customWidth="1" outlineLevel="1"/>
    <col min="54" max="54" width="6.00390625" style="1" bestFit="1" customWidth="1" collapsed="1"/>
    <col min="55" max="56" width="6.421875" style="1" hidden="1" customWidth="1" outlineLevel="1"/>
    <col min="57" max="57" width="6.421875" style="1" hidden="1" customWidth="1" outlineLevel="1" collapsed="1"/>
    <col min="58" max="61" width="6.421875" style="1" hidden="1" customWidth="1" outlineLevel="1"/>
    <col min="62" max="63" width="6.57421875" style="1" hidden="1" customWidth="1" outlineLevel="1"/>
    <col min="64" max="65" width="6.421875" style="1" hidden="1" customWidth="1" outlineLevel="1"/>
    <col min="66" max="66" width="6.00390625" style="1" bestFit="1" customWidth="1" collapsed="1"/>
    <col min="67" max="67" width="6.28125" style="1" hidden="1" customWidth="1" outlineLevel="1"/>
    <col min="68" max="68" width="6.421875" style="1" hidden="1" customWidth="1" outlineLevel="1"/>
    <col min="69" max="69" width="6.00390625" style="1" hidden="1" customWidth="1" outlineLevel="1" collapsed="1"/>
    <col min="70" max="71" width="6.421875" style="1" hidden="1" customWidth="1" outlineLevel="1"/>
    <col min="72" max="72" width="6.28125" style="1" hidden="1" customWidth="1" outlineLevel="1" collapsed="1"/>
    <col min="73" max="73" width="6.00390625" style="1" hidden="1" customWidth="1" outlineLevel="1"/>
    <col min="74" max="74" width="6.421875" style="1" hidden="1" customWidth="1" outlineLevel="1"/>
    <col min="75" max="75" width="6.421875" style="1" hidden="1" customWidth="1" outlineLevel="1" collapsed="1"/>
    <col min="76" max="76" width="6.421875" style="1" hidden="1" customWidth="1" outlineLevel="1"/>
    <col min="77" max="77" width="6.28125" style="1" hidden="1" customWidth="1" outlineLevel="1"/>
    <col min="78" max="78" width="6.00390625" style="1" bestFit="1" customWidth="1" collapsed="1"/>
    <col min="79" max="80" width="6.00390625" style="1" customWidth="1"/>
    <col min="81" max="81" width="6.00390625" style="1" bestFit="1" customWidth="1"/>
    <col min="82" max="82" width="6.00390625" style="1" customWidth="1"/>
    <col min="83" max="89" width="6.00390625" style="1" hidden="1" customWidth="1" outlineLevel="1"/>
    <col min="90" max="90" width="5.140625" style="1" customWidth="1" collapsed="1"/>
    <col min="91" max="92" width="8.00390625" style="1" hidden="1" customWidth="1" outlineLevel="1"/>
    <col min="93" max="93" width="8.140625" style="1" hidden="1" customWidth="1" outlineLevel="1" collapsed="1"/>
    <col min="94" max="94" width="5.8515625" style="1" hidden="1" customWidth="1" outlineLevel="1" collapsed="1"/>
    <col min="95" max="95" width="7.7109375" style="1" hidden="1" customWidth="1" outlineLevel="1"/>
    <col min="96" max="96" width="7.28125" style="1" hidden="1" customWidth="1" outlineLevel="1"/>
    <col min="97" max="97" width="5.8515625" style="1" hidden="1" customWidth="1" outlineLevel="1"/>
    <col min="98" max="98" width="5.421875" style="1" customWidth="1" collapsed="1"/>
    <col min="99" max="99" width="6.8515625" style="1" hidden="1" customWidth="1" outlineLevel="1"/>
    <col min="100" max="100" width="6.7109375" style="1" hidden="1" customWidth="1" outlineLevel="1"/>
    <col min="101" max="101" width="5.7109375" style="1" hidden="1" customWidth="1" outlineLevel="1"/>
    <col min="102" max="109" width="5.8515625" style="1" hidden="1" customWidth="1" outlineLevel="1"/>
    <col min="110" max="110" width="5.57421875" style="1" bestFit="1" customWidth="1" collapsed="1"/>
    <col min="111" max="111" width="6.28125" style="1" hidden="1" customWidth="1" outlineLevel="1"/>
    <col min="112" max="112" width="5.8515625" style="1" hidden="1" customWidth="1" outlineLevel="1"/>
    <col min="113" max="113" width="5.57421875" style="1" hidden="1" customWidth="1" outlineLevel="1" collapsed="1"/>
    <col min="114" max="115" width="5.8515625" style="1" hidden="1" customWidth="1" outlineLevel="1"/>
    <col min="116" max="116" width="5.57421875" style="1" hidden="1" customWidth="1" outlineLevel="1" collapsed="1"/>
    <col min="117" max="118" width="5.8515625" style="1" hidden="1" customWidth="1" outlineLevel="1"/>
    <col min="119" max="119" width="5.57421875" style="1" hidden="1" customWidth="1" outlineLevel="1" collapsed="1"/>
    <col min="120" max="121" width="5.57421875" style="1" hidden="1" customWidth="1" outlineLevel="1"/>
    <col min="122" max="122" width="5.28125" style="1" customWidth="1" collapsed="1"/>
    <col min="123" max="123" width="5.28125" style="1" customWidth="1"/>
    <col min="124" max="124" width="5.57421875" style="1" bestFit="1" customWidth="1"/>
    <col min="125" max="126" width="5.28125" style="1" customWidth="1"/>
    <col min="127" max="133" width="5.28125" style="1" hidden="1" customWidth="1" outlineLevel="1"/>
    <col min="134" max="134" width="5.28125" style="1" customWidth="1" collapsed="1"/>
    <col min="135" max="135" width="9.7109375" style="1" hidden="1" customWidth="1" outlineLevel="1"/>
    <col min="136" max="136" width="8.8515625" style="6" hidden="1" customWidth="1" outlineLevel="1"/>
    <col min="137" max="137" width="8.8515625" style="6" hidden="1" customWidth="1" outlineLevel="1" collapsed="1"/>
    <col min="138" max="138" width="7.140625" style="7" hidden="1" customWidth="1" outlineLevel="1" collapsed="1"/>
    <col min="139" max="139" width="8.8515625" style="7" hidden="1" customWidth="1" outlineLevel="1"/>
    <col min="140" max="140" width="7.28125" style="7" hidden="1" customWidth="1" outlineLevel="1"/>
    <col min="141" max="141" width="7.7109375" style="1" hidden="1" customWidth="1" outlineLevel="1"/>
    <col min="142" max="142" width="6.28125" style="1" customWidth="1" collapsed="1"/>
    <col min="143" max="152" width="6.421875" style="1" hidden="1" customWidth="1" outlineLevel="1"/>
    <col min="153" max="153" width="6.57421875" style="1" hidden="1" customWidth="1" outlineLevel="1"/>
    <col min="154" max="154" width="6.28125" style="1" customWidth="1" collapsed="1"/>
    <col min="155" max="155" width="6.140625" style="1" hidden="1" customWidth="1" outlineLevel="1"/>
    <col min="156" max="156" width="6.00390625" style="1" hidden="1" customWidth="1" outlineLevel="1"/>
    <col min="157" max="157" width="6.421875" style="1" hidden="1" customWidth="1" outlineLevel="1" collapsed="1"/>
    <col min="158" max="159" width="6.421875" style="1" hidden="1" customWidth="1" outlineLevel="1"/>
    <col min="160" max="160" width="6.421875" style="1" hidden="1" customWidth="1" outlineLevel="1" collapsed="1"/>
    <col min="161" max="162" width="6.421875" style="1" hidden="1" customWidth="1" outlineLevel="1"/>
    <col min="163" max="163" width="6.421875" style="1" hidden="1" customWidth="1" outlineLevel="1" collapsed="1"/>
    <col min="164" max="164" width="5.8515625" style="1" hidden="1" customWidth="1" outlineLevel="1"/>
    <col min="165" max="165" width="6.00390625" style="1" hidden="1" customWidth="1" outlineLevel="1"/>
    <col min="166" max="166" width="6.00390625" style="1" bestFit="1" customWidth="1" collapsed="1"/>
    <col min="167" max="170" width="6.00390625" style="1" bestFit="1" customWidth="1"/>
    <col min="171" max="174" width="5.57421875" style="1" hidden="1" customWidth="1" outlineLevel="1"/>
    <col min="175" max="175" width="8.57421875" style="1" hidden="1" customWidth="1" outlineLevel="1"/>
    <col min="176" max="177" width="5.57421875" style="1" hidden="1" customWidth="1" outlineLevel="1"/>
    <col min="178" max="178" width="5.57421875" style="1" bestFit="1" customWidth="1" collapsed="1"/>
    <col min="179" max="179" width="18.7109375" style="1" customWidth="1"/>
    <col min="180" max="16384" width="25.140625" style="1" customWidth="1"/>
  </cols>
  <sheetData>
    <row r="1" spans="3:46" ht="12.75">
      <c r="C1" s="2"/>
      <c r="D1" s="3"/>
      <c r="E1" s="3"/>
      <c r="F1" s="4"/>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2:154" ht="18" customHeight="1">
      <c r="B2" s="278" t="s">
        <v>79</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229"/>
      <c r="DK2" s="229"/>
      <c r="DL2" s="229"/>
      <c r="DM2" s="229"/>
      <c r="DN2" s="229"/>
      <c r="DO2" s="229"/>
      <c r="DP2" s="229"/>
      <c r="DQ2" s="229"/>
      <c r="DR2" s="238"/>
      <c r="DS2" s="238"/>
      <c r="DT2" s="238"/>
      <c r="DU2" s="238"/>
      <c r="DV2" s="238"/>
      <c r="DW2" s="238"/>
      <c r="DX2" s="238"/>
      <c r="DY2" s="238"/>
      <c r="DZ2" s="238"/>
      <c r="EA2" s="238"/>
      <c r="EB2" s="238"/>
      <c r="EC2" s="238"/>
      <c r="ED2" s="238"/>
      <c r="EE2" s="229"/>
      <c r="EF2" s="229"/>
      <c r="EG2" s="229"/>
      <c r="EH2" s="229"/>
      <c r="EI2" s="229"/>
      <c r="EJ2" s="229"/>
      <c r="EK2" s="229"/>
      <c r="EL2" s="229"/>
      <c r="EM2" s="8"/>
      <c r="EN2" s="8"/>
      <c r="EO2" s="8"/>
      <c r="EP2" s="8"/>
      <c r="EQ2" s="8"/>
      <c r="ER2" s="8"/>
      <c r="ES2" s="8"/>
      <c r="ET2" s="8"/>
      <c r="EU2" s="8"/>
      <c r="EV2" s="8"/>
      <c r="EW2" s="8"/>
      <c r="EX2" s="8"/>
    </row>
    <row r="3" spans="2:183" ht="15.75" customHeight="1" thickBot="1">
      <c r="B3" s="9"/>
      <c r="C3" s="10"/>
      <c r="D3" s="3"/>
      <c r="E3" s="3"/>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0"/>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3"/>
      <c r="DS3" s="13"/>
      <c r="DT3" s="13"/>
      <c r="DU3" s="13"/>
      <c r="DV3" s="13"/>
      <c r="DW3" s="13"/>
      <c r="DX3" s="13"/>
      <c r="DY3" s="13"/>
      <c r="DZ3" s="13"/>
      <c r="EA3" s="13"/>
      <c r="EB3" s="13"/>
      <c r="EC3" s="13"/>
      <c r="ED3" s="13"/>
      <c r="EE3" s="10"/>
      <c r="EF3" s="12"/>
      <c r="EG3" s="13"/>
      <c r="EI3" s="14"/>
      <c r="EL3" s="248"/>
      <c r="EM3" s="248"/>
      <c r="EN3" s="248"/>
      <c r="EO3" s="248"/>
      <c r="EP3" s="248"/>
      <c r="EQ3" s="248"/>
      <c r="ER3" s="248"/>
      <c r="ES3" s="275"/>
      <c r="ET3" s="275"/>
      <c r="EU3" s="275"/>
      <c r="EV3" s="275"/>
      <c r="EW3" s="275"/>
      <c r="EX3" s="275"/>
      <c r="FE3" s="275"/>
      <c r="FF3" s="275"/>
      <c r="FG3" s="275"/>
      <c r="FH3" s="275"/>
      <c r="FI3" s="275"/>
      <c r="FJ3" s="275"/>
      <c r="FK3" s="149"/>
      <c r="FL3" s="277" t="s">
        <v>24</v>
      </c>
      <c r="FM3" s="277"/>
      <c r="FN3" s="277"/>
      <c r="FO3" s="277"/>
      <c r="FP3" s="277"/>
      <c r="FQ3" s="277"/>
      <c r="FR3" s="277"/>
      <c r="FS3" s="277"/>
      <c r="FT3" s="277"/>
      <c r="FU3" s="277"/>
      <c r="FV3" s="277"/>
      <c r="FW3" s="149"/>
      <c r="FX3" s="149"/>
      <c r="FY3" s="149"/>
      <c r="FZ3" s="149"/>
      <c r="GA3" s="149"/>
    </row>
    <row r="4" spans="2:178" s="268" customFormat="1" ht="31.5" customHeight="1" thickBot="1">
      <c r="B4" s="273" t="s">
        <v>0</v>
      </c>
      <c r="C4" s="279" t="s">
        <v>41</v>
      </c>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1"/>
      <c r="AU4" s="282" t="s">
        <v>1</v>
      </c>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283"/>
      <c r="BZ4" s="283"/>
      <c r="CA4" s="283"/>
      <c r="CB4" s="283"/>
      <c r="CC4" s="283"/>
      <c r="CD4" s="283"/>
      <c r="CE4" s="283"/>
      <c r="CF4" s="283"/>
      <c r="CG4" s="283"/>
      <c r="CH4" s="283"/>
      <c r="CI4" s="283"/>
      <c r="CJ4" s="283"/>
      <c r="CK4" s="283"/>
      <c r="CL4" s="284"/>
      <c r="CM4" s="15"/>
      <c r="CN4" s="279" t="s">
        <v>77</v>
      </c>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c r="DM4" s="280"/>
      <c r="DN4" s="280"/>
      <c r="DO4" s="280"/>
      <c r="DP4" s="280"/>
      <c r="DQ4" s="280"/>
      <c r="DR4" s="280"/>
      <c r="DS4" s="280"/>
      <c r="DT4" s="280"/>
      <c r="DU4" s="280"/>
      <c r="DV4" s="280"/>
      <c r="DW4" s="280"/>
      <c r="DX4" s="280"/>
      <c r="DY4" s="280"/>
      <c r="DZ4" s="280"/>
      <c r="EA4" s="280"/>
      <c r="EB4" s="280"/>
      <c r="EC4" s="280"/>
      <c r="ED4" s="281"/>
      <c r="EE4" s="285" t="s">
        <v>9</v>
      </c>
      <c r="EF4" s="286"/>
      <c r="EG4" s="286"/>
      <c r="EH4" s="286"/>
      <c r="EI4" s="286"/>
      <c r="EJ4" s="286"/>
      <c r="EK4" s="286"/>
      <c r="EL4" s="286"/>
      <c r="EM4" s="286"/>
      <c r="EN4" s="286"/>
      <c r="EO4" s="286"/>
      <c r="EP4" s="286"/>
      <c r="EQ4" s="286"/>
      <c r="ER4" s="286"/>
      <c r="ES4" s="286"/>
      <c r="ET4" s="286"/>
      <c r="EU4" s="286"/>
      <c r="EV4" s="286"/>
      <c r="EW4" s="286"/>
      <c r="EX4" s="286"/>
      <c r="EY4" s="286"/>
      <c r="EZ4" s="286"/>
      <c r="FA4" s="286"/>
      <c r="FB4" s="286"/>
      <c r="FC4" s="286"/>
      <c r="FD4" s="286"/>
      <c r="FE4" s="286"/>
      <c r="FF4" s="286"/>
      <c r="FG4" s="286"/>
      <c r="FH4" s="286"/>
      <c r="FI4" s="286"/>
      <c r="FJ4" s="286"/>
      <c r="FK4" s="286"/>
      <c r="FL4" s="286"/>
      <c r="FM4" s="286"/>
      <c r="FN4" s="286"/>
      <c r="FO4" s="286"/>
      <c r="FP4" s="286"/>
      <c r="FQ4" s="286"/>
      <c r="FR4" s="286"/>
      <c r="FS4" s="286"/>
      <c r="FT4" s="286"/>
      <c r="FU4" s="286"/>
      <c r="FV4" s="287"/>
    </row>
    <row r="5" spans="2:178" ht="45" customHeight="1" thickBot="1">
      <c r="B5" s="274"/>
      <c r="C5" s="16" t="s">
        <v>2</v>
      </c>
      <c r="D5" s="17" t="s">
        <v>11</v>
      </c>
      <c r="E5" s="17" t="s">
        <v>14</v>
      </c>
      <c r="F5" s="17" t="s">
        <v>22</v>
      </c>
      <c r="G5" s="18" t="s">
        <v>26</v>
      </c>
      <c r="H5" s="19" t="s">
        <v>25</v>
      </c>
      <c r="I5" s="17" t="s">
        <v>27</v>
      </c>
      <c r="J5" s="17" t="s">
        <v>23</v>
      </c>
      <c r="K5" s="17" t="s">
        <v>36</v>
      </c>
      <c r="L5" s="19" t="s">
        <v>37</v>
      </c>
      <c r="M5" s="20" t="s">
        <v>38</v>
      </c>
      <c r="N5" s="17" t="s">
        <v>40</v>
      </c>
      <c r="O5" s="17" t="s">
        <v>39</v>
      </c>
      <c r="P5" s="18" t="s">
        <v>49</v>
      </c>
      <c r="Q5" s="20" t="s">
        <v>42</v>
      </c>
      <c r="R5" s="17" t="s">
        <v>52</v>
      </c>
      <c r="S5" s="21" t="s">
        <v>34</v>
      </c>
      <c r="T5" s="17" t="s">
        <v>57</v>
      </c>
      <c r="U5" s="17" t="s">
        <v>59</v>
      </c>
      <c r="V5" s="17" t="s">
        <v>35</v>
      </c>
      <c r="W5" s="18" t="s">
        <v>62</v>
      </c>
      <c r="X5" s="19" t="s">
        <v>63</v>
      </c>
      <c r="Y5" s="17" t="s">
        <v>64</v>
      </c>
      <c r="Z5" s="17" t="s">
        <v>65</v>
      </c>
      <c r="AA5" s="17" t="s">
        <v>66</v>
      </c>
      <c r="AB5" s="18" t="s">
        <v>67</v>
      </c>
      <c r="AC5" s="20" t="s">
        <v>68</v>
      </c>
      <c r="AD5" s="17" t="s">
        <v>69</v>
      </c>
      <c r="AE5" s="21" t="s">
        <v>70</v>
      </c>
      <c r="AF5" s="17" t="s">
        <v>71</v>
      </c>
      <c r="AG5" s="17" t="s">
        <v>72</v>
      </c>
      <c r="AH5" s="17" t="s">
        <v>73</v>
      </c>
      <c r="AI5" s="18" t="s">
        <v>91</v>
      </c>
      <c r="AJ5" s="19" t="s">
        <v>92</v>
      </c>
      <c r="AK5" s="17" t="s">
        <v>93</v>
      </c>
      <c r="AL5" s="17" t="s">
        <v>94</v>
      </c>
      <c r="AM5" s="17" t="s">
        <v>95</v>
      </c>
      <c r="AN5" s="18" t="s">
        <v>96</v>
      </c>
      <c r="AO5" s="20" t="s">
        <v>97</v>
      </c>
      <c r="AP5" s="17" t="s">
        <v>98</v>
      </c>
      <c r="AQ5" s="21" t="s">
        <v>99</v>
      </c>
      <c r="AR5" s="17" t="s">
        <v>100</v>
      </c>
      <c r="AS5" s="17" t="s">
        <v>101</v>
      </c>
      <c r="AT5" s="22" t="s">
        <v>102</v>
      </c>
      <c r="AU5" s="16" t="s">
        <v>10</v>
      </c>
      <c r="AV5" s="17" t="s">
        <v>11</v>
      </c>
      <c r="AW5" s="17" t="s">
        <v>12</v>
      </c>
      <c r="AX5" s="23" t="s">
        <v>22</v>
      </c>
      <c r="AY5" s="23" t="s">
        <v>26</v>
      </c>
      <c r="AZ5" s="23" t="s">
        <v>25</v>
      </c>
      <c r="BA5" s="19" t="s">
        <v>27</v>
      </c>
      <c r="BB5" s="17" t="s">
        <v>28</v>
      </c>
      <c r="BC5" s="17" t="s">
        <v>55</v>
      </c>
      <c r="BD5" s="19" t="s">
        <v>56</v>
      </c>
      <c r="BE5" s="20" t="s">
        <v>46</v>
      </c>
      <c r="BF5" s="17" t="s">
        <v>45</v>
      </c>
      <c r="BG5" s="19" t="s">
        <v>44</v>
      </c>
      <c r="BH5" s="17" t="s">
        <v>47</v>
      </c>
      <c r="BI5" s="20" t="s">
        <v>48</v>
      </c>
      <c r="BJ5" s="17" t="s">
        <v>51</v>
      </c>
      <c r="BK5" s="21" t="s">
        <v>54</v>
      </c>
      <c r="BL5" s="17" t="s">
        <v>58</v>
      </c>
      <c r="BM5" s="17" t="s">
        <v>60</v>
      </c>
      <c r="BN5" s="17" t="s">
        <v>61</v>
      </c>
      <c r="BO5" s="18" t="s">
        <v>74</v>
      </c>
      <c r="BP5" s="19" t="s">
        <v>78</v>
      </c>
      <c r="BQ5" s="17" t="s">
        <v>80</v>
      </c>
      <c r="BR5" s="17" t="s">
        <v>81</v>
      </c>
      <c r="BS5" s="17" t="s">
        <v>82</v>
      </c>
      <c r="BT5" s="18" t="s">
        <v>84</v>
      </c>
      <c r="BU5" s="20" t="s">
        <v>85</v>
      </c>
      <c r="BV5" s="17" t="s">
        <v>86</v>
      </c>
      <c r="BW5" s="21" t="s">
        <v>87</v>
      </c>
      <c r="BX5" s="17" t="s">
        <v>88</v>
      </c>
      <c r="BY5" s="17" t="s">
        <v>89</v>
      </c>
      <c r="BZ5" s="20" t="s">
        <v>90</v>
      </c>
      <c r="CA5" s="17" t="s">
        <v>91</v>
      </c>
      <c r="CB5" s="19" t="s">
        <v>92</v>
      </c>
      <c r="CC5" s="17" t="s">
        <v>93</v>
      </c>
      <c r="CD5" s="17" t="s">
        <v>94</v>
      </c>
      <c r="CE5" s="17" t="s">
        <v>95</v>
      </c>
      <c r="CF5" s="18" t="s">
        <v>96</v>
      </c>
      <c r="CG5" s="20" t="s">
        <v>97</v>
      </c>
      <c r="CH5" s="17" t="s">
        <v>98</v>
      </c>
      <c r="CI5" s="21" t="s">
        <v>99</v>
      </c>
      <c r="CJ5" s="17" t="s">
        <v>100</v>
      </c>
      <c r="CK5" s="17" t="s">
        <v>101</v>
      </c>
      <c r="CL5" s="22" t="s">
        <v>102</v>
      </c>
      <c r="CM5" s="16" t="s">
        <v>13</v>
      </c>
      <c r="CN5" s="18" t="s">
        <v>15</v>
      </c>
      <c r="CO5" s="20" t="s">
        <v>16</v>
      </c>
      <c r="CP5" s="24" t="s">
        <v>22</v>
      </c>
      <c r="CQ5" s="19" t="s">
        <v>26</v>
      </c>
      <c r="CR5" s="19" t="s">
        <v>25</v>
      </c>
      <c r="CS5" s="19" t="s">
        <v>27</v>
      </c>
      <c r="CT5" s="25" t="s">
        <v>23</v>
      </c>
      <c r="CU5" s="18" t="s">
        <v>36</v>
      </c>
      <c r="CV5" s="19" t="s">
        <v>37</v>
      </c>
      <c r="CW5" s="20" t="s">
        <v>29</v>
      </c>
      <c r="CX5" s="17" t="s">
        <v>30</v>
      </c>
      <c r="CY5" s="19" t="s">
        <v>31</v>
      </c>
      <c r="CZ5" s="17" t="s">
        <v>32</v>
      </c>
      <c r="DA5" s="20" t="s">
        <v>42</v>
      </c>
      <c r="DB5" s="17" t="s">
        <v>33</v>
      </c>
      <c r="DC5" s="21" t="s">
        <v>53</v>
      </c>
      <c r="DD5" s="17" t="s">
        <v>57</v>
      </c>
      <c r="DE5" s="17" t="s">
        <v>59</v>
      </c>
      <c r="DF5" s="17" t="s">
        <v>43</v>
      </c>
      <c r="DG5" s="18" t="s">
        <v>62</v>
      </c>
      <c r="DH5" s="19" t="s">
        <v>63</v>
      </c>
      <c r="DI5" s="20" t="s">
        <v>64</v>
      </c>
      <c r="DJ5" s="17" t="s">
        <v>65</v>
      </c>
      <c r="DK5" s="17" t="s">
        <v>66</v>
      </c>
      <c r="DL5" s="17" t="s">
        <v>67</v>
      </c>
      <c r="DM5" s="20" t="s">
        <v>68</v>
      </c>
      <c r="DN5" s="17" t="s">
        <v>69</v>
      </c>
      <c r="DO5" s="21" t="s">
        <v>70</v>
      </c>
      <c r="DP5" s="17" t="s">
        <v>71</v>
      </c>
      <c r="DQ5" s="20" t="s">
        <v>72</v>
      </c>
      <c r="DR5" s="17" t="s">
        <v>73</v>
      </c>
      <c r="DS5" s="18" t="s">
        <v>91</v>
      </c>
      <c r="DT5" s="19" t="s">
        <v>92</v>
      </c>
      <c r="DU5" s="17" t="s">
        <v>93</v>
      </c>
      <c r="DV5" s="17" t="s">
        <v>94</v>
      </c>
      <c r="DW5" s="17" t="s">
        <v>95</v>
      </c>
      <c r="DX5" s="18" t="s">
        <v>96</v>
      </c>
      <c r="DY5" s="20" t="s">
        <v>97</v>
      </c>
      <c r="DZ5" s="17" t="s">
        <v>98</v>
      </c>
      <c r="EA5" s="21" t="s">
        <v>99</v>
      </c>
      <c r="EB5" s="17" t="s">
        <v>100</v>
      </c>
      <c r="EC5" s="17" t="s">
        <v>101</v>
      </c>
      <c r="ED5" s="22" t="s">
        <v>102</v>
      </c>
      <c r="EE5" s="26" t="s">
        <v>3</v>
      </c>
      <c r="EF5" s="27" t="s">
        <v>17</v>
      </c>
      <c r="EG5" s="23" t="s">
        <v>18</v>
      </c>
      <c r="EH5" s="24" t="s">
        <v>22</v>
      </c>
      <c r="EI5" s="23" t="s">
        <v>26</v>
      </c>
      <c r="EJ5" s="23" t="s">
        <v>25</v>
      </c>
      <c r="EK5" s="23" t="s">
        <v>27</v>
      </c>
      <c r="EL5" s="17" t="s">
        <v>28</v>
      </c>
      <c r="EM5" s="18" t="s">
        <v>36</v>
      </c>
      <c r="EN5" s="19" t="s">
        <v>37</v>
      </c>
      <c r="EO5" s="20" t="s">
        <v>38</v>
      </c>
      <c r="EP5" s="17" t="s">
        <v>40</v>
      </c>
      <c r="EQ5" s="19" t="s">
        <v>39</v>
      </c>
      <c r="ER5" s="17" t="s">
        <v>49</v>
      </c>
      <c r="ES5" s="20" t="s">
        <v>50</v>
      </c>
      <c r="ET5" s="17" t="s">
        <v>52</v>
      </c>
      <c r="EU5" s="21" t="s">
        <v>53</v>
      </c>
      <c r="EV5" s="17" t="s">
        <v>57</v>
      </c>
      <c r="EW5" s="17" t="s">
        <v>59</v>
      </c>
      <c r="EX5" s="17" t="s">
        <v>43</v>
      </c>
      <c r="EY5" s="18" t="s">
        <v>62</v>
      </c>
      <c r="EZ5" s="19" t="s">
        <v>63</v>
      </c>
      <c r="FA5" s="20" t="s">
        <v>64</v>
      </c>
      <c r="FB5" s="17" t="s">
        <v>65</v>
      </c>
      <c r="FC5" s="17" t="s">
        <v>66</v>
      </c>
      <c r="FD5" s="17" t="s">
        <v>67</v>
      </c>
      <c r="FE5" s="20" t="s">
        <v>68</v>
      </c>
      <c r="FF5" s="17" t="s">
        <v>69</v>
      </c>
      <c r="FG5" s="21" t="s">
        <v>75</v>
      </c>
      <c r="FH5" s="17" t="s">
        <v>71</v>
      </c>
      <c r="FI5" s="17" t="s">
        <v>72</v>
      </c>
      <c r="FJ5" s="17" t="s">
        <v>76</v>
      </c>
      <c r="FK5" s="18" t="s">
        <v>91</v>
      </c>
      <c r="FL5" s="19" t="s">
        <v>92</v>
      </c>
      <c r="FM5" s="17" t="s">
        <v>93</v>
      </c>
      <c r="FN5" s="17" t="s">
        <v>94</v>
      </c>
      <c r="FO5" s="17" t="s">
        <v>95</v>
      </c>
      <c r="FP5" s="18" t="s">
        <v>96</v>
      </c>
      <c r="FQ5" s="20" t="s">
        <v>97</v>
      </c>
      <c r="FR5" s="17" t="s">
        <v>98</v>
      </c>
      <c r="FS5" s="21" t="s">
        <v>99</v>
      </c>
      <c r="FT5" s="17" t="s">
        <v>100</v>
      </c>
      <c r="FU5" s="17" t="s">
        <v>101</v>
      </c>
      <c r="FV5" s="22" t="s">
        <v>102</v>
      </c>
    </row>
    <row r="6" spans="2:178" ht="26.25">
      <c r="B6" s="28" t="s">
        <v>20</v>
      </c>
      <c r="C6" s="29">
        <f>C7+C8+C9</f>
        <v>221.598</v>
      </c>
      <c r="D6" s="30">
        <f>D7+D8+D9</f>
        <v>514.5612980000001</v>
      </c>
      <c r="E6" s="30">
        <f>E7+E8+E9</f>
        <v>52.323</v>
      </c>
      <c r="F6" s="31">
        <f>F7+F8+F9</f>
        <v>80.763424</v>
      </c>
      <c r="G6" s="32">
        <f aca="true" t="shared" si="0" ref="G6:V6">SUM(G7:G9)</f>
        <v>114.57090500000001</v>
      </c>
      <c r="H6" s="32">
        <f t="shared" si="0"/>
        <v>122.79044999999999</v>
      </c>
      <c r="I6" s="32">
        <f t="shared" si="0"/>
        <v>164.81764199999998</v>
      </c>
      <c r="J6" s="31">
        <f t="shared" si="0"/>
        <v>27.248382</v>
      </c>
      <c r="K6" s="31">
        <f t="shared" si="0"/>
        <v>52.807818999999995</v>
      </c>
      <c r="L6" s="31">
        <f t="shared" si="0"/>
        <v>70.7947</v>
      </c>
      <c r="M6" s="31">
        <f t="shared" si="0"/>
        <v>67.684072</v>
      </c>
      <c r="N6" s="31">
        <f t="shared" si="0"/>
        <v>68.371298</v>
      </c>
      <c r="O6" s="33">
        <f t="shared" si="0"/>
        <v>18.266106999999998</v>
      </c>
      <c r="P6" s="34">
        <f t="shared" si="0"/>
        <v>32.121215</v>
      </c>
      <c r="Q6" s="31">
        <f t="shared" si="0"/>
        <v>21.984764</v>
      </c>
      <c r="R6" s="31">
        <f t="shared" si="0"/>
        <v>21.843431</v>
      </c>
      <c r="S6" s="31">
        <f t="shared" si="0"/>
        <v>17.94875</v>
      </c>
      <c r="T6" s="31">
        <f t="shared" si="0"/>
        <v>20.198076</v>
      </c>
      <c r="U6" s="31">
        <f t="shared" si="0"/>
        <v>33.715392</v>
      </c>
      <c r="V6" s="31">
        <f t="shared" si="0"/>
        <v>19.35649</v>
      </c>
      <c r="W6" s="34">
        <f>SUM(W7:W9)</f>
        <v>24.092692</v>
      </c>
      <c r="X6" s="31">
        <f aca="true" t="shared" si="1" ref="X6:AT6">SUM(X7:X9)</f>
        <v>30.650160999999997</v>
      </c>
      <c r="Y6" s="31">
        <f t="shared" si="1"/>
        <v>35.537183</v>
      </c>
      <c r="Z6" s="33">
        <f t="shared" si="1"/>
        <v>19.630611000000002</v>
      </c>
      <c r="AA6" s="31">
        <f t="shared" si="1"/>
        <v>29.161414</v>
      </c>
      <c r="AB6" s="31">
        <f t="shared" si="1"/>
        <v>35.886171</v>
      </c>
      <c r="AC6" s="31">
        <f t="shared" si="1"/>
        <v>41.161778</v>
      </c>
      <c r="AD6" s="31">
        <f t="shared" si="1"/>
        <v>42.028434</v>
      </c>
      <c r="AE6" s="31">
        <f t="shared" si="1"/>
        <v>42.128544000000005</v>
      </c>
      <c r="AF6" s="31">
        <f t="shared" si="1"/>
        <v>43.400077</v>
      </c>
      <c r="AG6" s="31">
        <f t="shared" si="1"/>
        <v>33.33751</v>
      </c>
      <c r="AH6" s="31">
        <f t="shared" si="1"/>
        <v>5.280256</v>
      </c>
      <c r="AI6" s="34">
        <f t="shared" si="1"/>
        <v>6.825073000000001</v>
      </c>
      <c r="AJ6" s="31">
        <f t="shared" si="1"/>
        <v>56.144144</v>
      </c>
      <c r="AK6" s="31">
        <f t="shared" si="1"/>
        <v>67.10362500000001</v>
      </c>
      <c r="AL6" s="31">
        <f t="shared" si="1"/>
        <v>67.035498</v>
      </c>
      <c r="AM6" s="31">
        <f t="shared" si="1"/>
        <v>0</v>
      </c>
      <c r="AN6" s="31">
        <f t="shared" si="1"/>
        <v>0</v>
      </c>
      <c r="AO6" s="31">
        <f t="shared" si="1"/>
        <v>0</v>
      </c>
      <c r="AP6" s="31">
        <f t="shared" si="1"/>
        <v>0</v>
      </c>
      <c r="AQ6" s="31">
        <f t="shared" si="1"/>
        <v>0</v>
      </c>
      <c r="AR6" s="31">
        <f t="shared" si="1"/>
        <v>0</v>
      </c>
      <c r="AS6" s="33">
        <f t="shared" si="1"/>
        <v>0</v>
      </c>
      <c r="AT6" s="34">
        <f t="shared" si="1"/>
        <v>0</v>
      </c>
      <c r="AU6" s="29">
        <f>AU7+AU8+AU9</f>
        <v>454.85</v>
      </c>
      <c r="AV6" s="30">
        <f>AV7+AV8+AV9</f>
        <v>915.4586489999999</v>
      </c>
      <c r="AW6" s="35">
        <f>AW7+AW8+AW9</f>
        <v>896.17611</v>
      </c>
      <c r="AX6" s="36">
        <f>AX7+AX8+AX9</f>
        <v>740.98705</v>
      </c>
      <c r="AY6" s="31">
        <f aca="true" t="shared" si="2" ref="AY6:CK6">SUM(AY7:AY9)</f>
        <v>808.4707940000001</v>
      </c>
      <c r="AZ6" s="31">
        <f t="shared" si="2"/>
        <v>1156.537813</v>
      </c>
      <c r="BA6" s="37">
        <f t="shared" si="2"/>
        <v>1301.9815700000001</v>
      </c>
      <c r="BB6" s="38">
        <f t="shared" si="2"/>
        <v>828.5870420000001</v>
      </c>
      <c r="BC6" s="31">
        <f t="shared" si="2"/>
        <v>809.391521</v>
      </c>
      <c r="BD6" s="31">
        <f t="shared" si="2"/>
        <v>830.6538499999999</v>
      </c>
      <c r="BE6" s="31">
        <f t="shared" si="2"/>
        <v>563.91931</v>
      </c>
      <c r="BF6" s="31">
        <f t="shared" si="2"/>
        <v>370.61803599999996</v>
      </c>
      <c r="BG6" s="33">
        <f t="shared" si="2"/>
        <v>143.3</v>
      </c>
      <c r="BH6" s="34">
        <f t="shared" si="2"/>
        <v>134.45834299999999</v>
      </c>
      <c r="BI6" s="31">
        <f t="shared" si="2"/>
        <v>175.15419100000003</v>
      </c>
      <c r="BJ6" s="31">
        <f t="shared" si="2"/>
        <v>170.998871</v>
      </c>
      <c r="BK6" s="31">
        <f t="shared" si="2"/>
        <v>228.51549099999997</v>
      </c>
      <c r="BL6" s="31">
        <f t="shared" si="2"/>
        <v>218.79423400000002</v>
      </c>
      <c r="BM6" s="31">
        <f t="shared" si="2"/>
        <v>243.77252800000002</v>
      </c>
      <c r="BN6" s="31">
        <f t="shared" si="2"/>
        <v>191.24903799999998</v>
      </c>
      <c r="BO6" s="39">
        <f t="shared" si="2"/>
        <v>206.61220899999998</v>
      </c>
      <c r="BP6" s="37">
        <f t="shared" si="2"/>
        <v>216.336321</v>
      </c>
      <c r="BQ6" s="37">
        <f t="shared" si="2"/>
        <v>239.185344</v>
      </c>
      <c r="BR6" s="37">
        <f t="shared" si="2"/>
        <v>238.54129999999998</v>
      </c>
      <c r="BS6" s="37">
        <f t="shared" si="2"/>
        <v>202.766235</v>
      </c>
      <c r="BT6" s="37">
        <f t="shared" si="2"/>
        <v>197.95113300000003</v>
      </c>
      <c r="BU6" s="37">
        <f t="shared" si="2"/>
        <v>191.56306800000002</v>
      </c>
      <c r="BV6" s="33">
        <f t="shared" si="2"/>
        <v>206.091879</v>
      </c>
      <c r="BW6" s="39">
        <f t="shared" si="2"/>
        <v>197.601169</v>
      </c>
      <c r="BX6" s="37">
        <f t="shared" si="2"/>
        <v>157.96679600000002</v>
      </c>
      <c r="BY6" s="37">
        <f t="shared" si="2"/>
        <v>135.11008400000003</v>
      </c>
      <c r="BZ6" s="40">
        <f t="shared" si="2"/>
        <v>114.892023</v>
      </c>
      <c r="CA6" s="40">
        <f t="shared" si="2"/>
        <v>128.948285</v>
      </c>
      <c r="CB6" s="40">
        <f t="shared" si="2"/>
        <v>146.486123</v>
      </c>
      <c r="CC6" s="40">
        <f t="shared" si="2"/>
        <v>245.34373899999997</v>
      </c>
      <c r="CD6" s="40">
        <f t="shared" si="2"/>
        <v>263.392592</v>
      </c>
      <c r="CE6" s="40">
        <f t="shared" si="2"/>
        <v>0</v>
      </c>
      <c r="CF6" s="40">
        <f t="shared" si="2"/>
        <v>0</v>
      </c>
      <c r="CG6" s="40">
        <f t="shared" si="2"/>
        <v>0</v>
      </c>
      <c r="CH6" s="40">
        <f t="shared" si="2"/>
        <v>0</v>
      </c>
      <c r="CI6" s="40">
        <f t="shared" si="2"/>
        <v>0</v>
      </c>
      <c r="CJ6" s="40">
        <f t="shared" si="2"/>
        <v>0</v>
      </c>
      <c r="CK6" s="33">
        <f t="shared" si="2"/>
        <v>0</v>
      </c>
      <c r="CL6" s="269"/>
      <c r="CM6" s="29">
        <f>CM7+CM8+CM9</f>
        <v>1.317565</v>
      </c>
      <c r="CN6" s="30">
        <f>CN7+CN8+CN9</f>
        <v>5.59</v>
      </c>
      <c r="CO6" s="41">
        <f>CO7+CO8+CO9</f>
        <v>128.53033299999998</v>
      </c>
      <c r="CP6" s="36">
        <f>CP7+CP8+CP9</f>
        <v>0</v>
      </c>
      <c r="CQ6" s="31">
        <f aca="true" t="shared" si="3" ref="CQ6:DV6">SUM(CQ7:CQ9)</f>
        <v>0.005509</v>
      </c>
      <c r="CR6" s="31">
        <f t="shared" si="3"/>
        <v>0</v>
      </c>
      <c r="CS6" s="37">
        <f t="shared" si="3"/>
        <v>0.021599</v>
      </c>
      <c r="CT6" s="42">
        <f t="shared" si="3"/>
        <v>0</v>
      </c>
      <c r="CU6" s="31">
        <f t="shared" si="3"/>
        <v>0</v>
      </c>
      <c r="CV6" s="31">
        <f t="shared" si="3"/>
        <v>0</v>
      </c>
      <c r="CW6" s="31">
        <f t="shared" si="3"/>
        <v>0</v>
      </c>
      <c r="CX6" s="31">
        <f t="shared" si="3"/>
        <v>0</v>
      </c>
      <c r="CY6" s="31">
        <f t="shared" si="3"/>
        <v>0</v>
      </c>
      <c r="CZ6" s="31">
        <f t="shared" si="3"/>
        <v>0</v>
      </c>
      <c r="DA6" s="31">
        <f t="shared" si="3"/>
        <v>0</v>
      </c>
      <c r="DB6" s="31">
        <f t="shared" si="3"/>
        <v>0</v>
      </c>
      <c r="DC6" s="31">
        <f t="shared" si="3"/>
        <v>0</v>
      </c>
      <c r="DD6" s="31">
        <f t="shared" si="3"/>
        <v>0.047</v>
      </c>
      <c r="DE6" s="43">
        <f t="shared" si="3"/>
        <v>0.047464</v>
      </c>
      <c r="DF6" s="43">
        <f t="shared" si="3"/>
        <v>0.038931</v>
      </c>
      <c r="DG6" s="44">
        <f t="shared" si="3"/>
        <v>0.064131</v>
      </c>
      <c r="DH6" s="45">
        <f t="shared" si="3"/>
        <v>0.038931</v>
      </c>
      <c r="DI6" s="43">
        <f t="shared" si="3"/>
        <v>0.046795</v>
      </c>
      <c r="DJ6" s="43">
        <f t="shared" si="3"/>
        <v>0.046795</v>
      </c>
      <c r="DK6" s="237">
        <f t="shared" si="3"/>
        <v>0.018884</v>
      </c>
      <c r="DL6" s="45">
        <f t="shared" si="3"/>
        <v>0.018884</v>
      </c>
      <c r="DM6" s="43">
        <f t="shared" si="3"/>
        <v>0.018884</v>
      </c>
      <c r="DN6" s="43">
        <f t="shared" si="3"/>
        <v>0.018884</v>
      </c>
      <c r="DO6" s="43">
        <f t="shared" si="3"/>
        <v>0.018884</v>
      </c>
      <c r="DP6" s="43">
        <f t="shared" si="3"/>
        <v>0.018884</v>
      </c>
      <c r="DQ6" s="43">
        <f t="shared" si="3"/>
        <v>0.018884</v>
      </c>
      <c r="DR6" s="43">
        <f t="shared" si="3"/>
        <v>0.018884</v>
      </c>
      <c r="DS6" s="43">
        <f t="shared" si="3"/>
        <v>0.018884</v>
      </c>
      <c r="DT6" s="43">
        <f t="shared" si="3"/>
        <v>0.018884</v>
      </c>
      <c r="DU6" s="43">
        <f t="shared" si="3"/>
        <v>0.018884</v>
      </c>
      <c r="DV6" s="43">
        <f t="shared" si="3"/>
        <v>0.018884</v>
      </c>
      <c r="DW6" s="45"/>
      <c r="DX6" s="45"/>
      <c r="DY6" s="45"/>
      <c r="DZ6" s="45"/>
      <c r="EA6" s="45"/>
      <c r="EB6" s="45"/>
      <c r="EC6" s="45"/>
      <c r="ED6" s="45"/>
      <c r="EE6" s="29">
        <f>EE7+EE8+EE9</f>
        <v>677.7655649999999</v>
      </c>
      <c r="EF6" s="30">
        <f>EF7+EF8+EF9</f>
        <v>1435.609947</v>
      </c>
      <c r="EG6" s="46">
        <f>EG7+EG8+EG9</f>
        <v>1077.029443</v>
      </c>
      <c r="EH6" s="42">
        <f>EH7+EH8+EH9</f>
        <v>821.7504739999999</v>
      </c>
      <c r="EI6" s="47">
        <f>SUM(EI7:EI9)</f>
        <v>923.0472080000001</v>
      </c>
      <c r="EJ6" s="47">
        <f>SUM(EJ7:EJ9)</f>
        <v>1279.3282629999999</v>
      </c>
      <c r="EK6" s="48">
        <f>SUM(EK7:EK9)</f>
        <v>1466.820811</v>
      </c>
      <c r="EL6" s="42">
        <f aca="true" t="shared" si="4" ref="EL6:FU6">SUM(EL7:EL9)</f>
        <v>855.8354240000001</v>
      </c>
      <c r="EM6" s="49">
        <f t="shared" si="4"/>
        <v>862.19934</v>
      </c>
      <c r="EN6" s="49">
        <f t="shared" si="4"/>
        <v>901.4485499999998</v>
      </c>
      <c r="EO6" s="49">
        <f t="shared" si="4"/>
        <v>631.603382</v>
      </c>
      <c r="EP6" s="49">
        <f t="shared" si="4"/>
        <v>438.989334</v>
      </c>
      <c r="EQ6" s="49">
        <f t="shared" si="4"/>
        <v>161.566107</v>
      </c>
      <c r="ER6" s="49">
        <f t="shared" si="4"/>
        <v>166.579558</v>
      </c>
      <c r="ES6" s="49">
        <f t="shared" si="4"/>
        <v>197.13895499999998</v>
      </c>
      <c r="ET6" s="49">
        <f t="shared" si="4"/>
        <v>192.842302</v>
      </c>
      <c r="EU6" s="49">
        <f t="shared" si="4"/>
        <v>246.464241</v>
      </c>
      <c r="EV6" s="49">
        <f t="shared" si="4"/>
        <v>239.03931</v>
      </c>
      <c r="EW6" s="49">
        <f t="shared" si="4"/>
        <v>277.535384</v>
      </c>
      <c r="EX6" s="50">
        <f t="shared" si="4"/>
        <v>210.64445899999998</v>
      </c>
      <c r="EY6" s="51">
        <f t="shared" si="4"/>
        <v>230.76903199999998</v>
      </c>
      <c r="EZ6" s="51">
        <f>SUM(EZ7:EZ9)</f>
        <v>247.02541300000001</v>
      </c>
      <c r="FA6" s="51">
        <f t="shared" si="4"/>
        <v>274.769322</v>
      </c>
      <c r="FB6" s="51">
        <f>SUM(FB7:FB9)</f>
        <v>258.218706</v>
      </c>
      <c r="FC6" s="51">
        <f>SUM(FC7:FC9)</f>
        <v>231.94653300000002</v>
      </c>
      <c r="FD6" s="50">
        <f t="shared" si="4"/>
        <v>233.85618800000003</v>
      </c>
      <c r="FE6" s="50">
        <f t="shared" si="4"/>
        <v>232.74373000000003</v>
      </c>
      <c r="FF6" s="51">
        <f t="shared" si="4"/>
        <v>248.13919700000002</v>
      </c>
      <c r="FG6" s="50">
        <f t="shared" si="4"/>
        <v>239.74859700000002</v>
      </c>
      <c r="FH6" s="50">
        <f t="shared" si="4"/>
        <v>201.385757</v>
      </c>
      <c r="FI6" s="235">
        <f t="shared" si="4"/>
        <v>168.466478</v>
      </c>
      <c r="FJ6" s="50">
        <f t="shared" si="4"/>
        <v>120.191163</v>
      </c>
      <c r="FK6" s="50">
        <f t="shared" si="4"/>
        <v>135.79224200000002</v>
      </c>
      <c r="FL6" s="50">
        <f t="shared" si="4"/>
        <v>202.64915100000002</v>
      </c>
      <c r="FM6" s="50">
        <f>SUM(FM7:FM9)</f>
        <v>312.466248</v>
      </c>
      <c r="FN6" s="50">
        <f t="shared" si="4"/>
        <v>330.446974</v>
      </c>
      <c r="FO6" s="50">
        <f t="shared" si="4"/>
        <v>0</v>
      </c>
      <c r="FP6" s="50">
        <f t="shared" si="4"/>
        <v>0</v>
      </c>
      <c r="FQ6" s="50">
        <f t="shared" si="4"/>
        <v>0</v>
      </c>
      <c r="FR6" s="50">
        <f t="shared" si="4"/>
        <v>0</v>
      </c>
      <c r="FS6" s="50">
        <f t="shared" si="4"/>
        <v>0</v>
      </c>
      <c r="FT6" s="50">
        <f t="shared" si="4"/>
        <v>0</v>
      </c>
      <c r="FU6" s="50">
        <f t="shared" si="4"/>
        <v>0</v>
      </c>
      <c r="FV6" s="254"/>
    </row>
    <row r="7" spans="1:178" ht="13.5">
      <c r="A7" s="52"/>
      <c r="B7" s="53" t="s">
        <v>4</v>
      </c>
      <c r="C7" s="54">
        <v>55.8</v>
      </c>
      <c r="D7" s="55">
        <v>95.036632</v>
      </c>
      <c r="E7" s="55">
        <v>21.47</v>
      </c>
      <c r="F7" s="56">
        <v>18.972212</v>
      </c>
      <c r="G7" s="56">
        <v>39.371806</v>
      </c>
      <c r="H7" s="56">
        <v>30.803673</v>
      </c>
      <c r="I7" s="56">
        <v>72.216171</v>
      </c>
      <c r="J7" s="56">
        <v>12.277668</v>
      </c>
      <c r="K7" s="56">
        <v>27.820983</v>
      </c>
      <c r="L7" s="57">
        <f>'[2]fara spitale'!L9</f>
        <v>32.932096</v>
      </c>
      <c r="M7" s="57">
        <v>30.467096</v>
      </c>
      <c r="N7" s="57">
        <v>25.025111</v>
      </c>
      <c r="O7" s="56">
        <v>11.254565</v>
      </c>
      <c r="P7" s="57">
        <v>18.140097</v>
      </c>
      <c r="Q7" s="57">
        <v>8.887267</v>
      </c>
      <c r="R7" s="57">
        <v>8.781188</v>
      </c>
      <c r="S7" s="57">
        <v>6.497123</v>
      </c>
      <c r="T7" s="57">
        <v>4.2999</v>
      </c>
      <c r="U7" s="57">
        <v>14.342918</v>
      </c>
      <c r="V7" s="56">
        <v>4.670457</v>
      </c>
      <c r="W7" s="57">
        <v>7.029153</v>
      </c>
      <c r="X7" s="57">
        <v>13.041566</v>
      </c>
      <c r="Y7" s="57">
        <v>9.465003</v>
      </c>
      <c r="Z7" s="56">
        <v>3.315197</v>
      </c>
      <c r="AA7" s="56">
        <v>11.799613</v>
      </c>
      <c r="AB7" s="233">
        <v>11.457947</v>
      </c>
      <c r="AC7" s="56">
        <v>9.542411</v>
      </c>
      <c r="AD7" s="57">
        <v>8.639172</v>
      </c>
      <c r="AE7" s="57">
        <v>7.141231</v>
      </c>
      <c r="AF7" s="57">
        <v>5.795322</v>
      </c>
      <c r="AG7" s="56">
        <v>8.331839</v>
      </c>
      <c r="AH7" s="56">
        <v>2.844627</v>
      </c>
      <c r="AI7" s="56">
        <v>3.478762</v>
      </c>
      <c r="AJ7" s="56">
        <v>50.857472</v>
      </c>
      <c r="AK7" s="56">
        <v>10.076185</v>
      </c>
      <c r="AL7" s="56">
        <v>8.842665</v>
      </c>
      <c r="AM7" s="56"/>
      <c r="AN7" s="56"/>
      <c r="AO7" s="56"/>
      <c r="AP7" s="56"/>
      <c r="AQ7" s="56"/>
      <c r="AR7" s="56"/>
      <c r="AS7" s="56"/>
      <c r="AT7" s="3"/>
      <c r="AU7" s="54">
        <v>127.2</v>
      </c>
      <c r="AV7" s="55">
        <v>302.10652</v>
      </c>
      <c r="AW7" s="55">
        <v>245.693863</v>
      </c>
      <c r="AX7" s="57">
        <v>171.625014</v>
      </c>
      <c r="AY7" s="56">
        <v>222.277555</v>
      </c>
      <c r="AZ7" s="59">
        <v>237.52174</v>
      </c>
      <c r="BA7" s="82">
        <v>397.622199</v>
      </c>
      <c r="BB7" s="94">
        <v>208.047282</v>
      </c>
      <c r="BC7" s="56">
        <v>481.13470500000005</v>
      </c>
      <c r="BD7" s="57">
        <v>374.004164</v>
      </c>
      <c r="BE7" s="57">
        <v>247.11930999999998</v>
      </c>
      <c r="BF7" s="57">
        <v>116.12777600000001</v>
      </c>
      <c r="BG7" s="56">
        <v>61.5</v>
      </c>
      <c r="BH7" s="57">
        <v>49.22879399999999</v>
      </c>
      <c r="BI7" s="57">
        <v>114.74283</v>
      </c>
      <c r="BJ7" s="57">
        <v>62.26375</v>
      </c>
      <c r="BK7" s="57">
        <v>124.69277199999999</v>
      </c>
      <c r="BL7" s="57">
        <v>99.182581</v>
      </c>
      <c r="BM7" s="57">
        <v>81.77752100000001</v>
      </c>
      <c r="BN7" s="56">
        <v>68.394891</v>
      </c>
      <c r="BO7" s="57">
        <v>62.752579</v>
      </c>
      <c r="BP7" s="57">
        <v>79.66143199999999</v>
      </c>
      <c r="BQ7" s="230">
        <v>77.5471</v>
      </c>
      <c r="BR7" s="56">
        <v>54.284497</v>
      </c>
      <c r="BS7" s="3">
        <v>44.472762</v>
      </c>
      <c r="BT7" s="63">
        <v>45.55323</v>
      </c>
      <c r="BU7" s="56">
        <v>46.256754</v>
      </c>
      <c r="BV7" s="57">
        <f>114.279225-60</f>
        <v>54.279225</v>
      </c>
      <c r="BW7" s="57">
        <f>132.606561-60</f>
        <v>72.606561</v>
      </c>
      <c r="BX7" s="56">
        <f>116.626835-60</f>
        <v>56.626835</v>
      </c>
      <c r="BY7" s="57">
        <f>112.831325-60</f>
        <v>52.83132500000001</v>
      </c>
      <c r="BZ7" s="56">
        <v>78.422204</v>
      </c>
      <c r="CA7" s="56">
        <v>58.00952</v>
      </c>
      <c r="CB7" s="56">
        <v>66.930875</v>
      </c>
      <c r="CC7" s="56">
        <v>147.93456</v>
      </c>
      <c r="CD7" s="56">
        <v>146.128179</v>
      </c>
      <c r="CE7" s="56"/>
      <c r="CF7" s="56"/>
      <c r="CG7" s="56"/>
      <c r="CH7" s="56"/>
      <c r="CI7" s="56"/>
      <c r="CJ7" s="56"/>
      <c r="CK7" s="56"/>
      <c r="CL7" s="58"/>
      <c r="CM7" s="60">
        <v>0.167696</v>
      </c>
      <c r="CN7" s="55">
        <v>2.92</v>
      </c>
      <c r="CO7" s="61">
        <v>100.414922</v>
      </c>
      <c r="CP7" s="62"/>
      <c r="CQ7" s="63">
        <v>0</v>
      </c>
      <c r="CR7" s="63">
        <v>0</v>
      </c>
      <c r="CS7" s="64">
        <v>0.02146</v>
      </c>
      <c r="CT7" s="62">
        <v>0</v>
      </c>
      <c r="CU7" s="65">
        <v>0</v>
      </c>
      <c r="CV7" s="65">
        <v>0</v>
      </c>
      <c r="CW7" s="65">
        <v>0</v>
      </c>
      <c r="CX7" s="65">
        <v>0</v>
      </c>
      <c r="CY7" s="65">
        <v>0</v>
      </c>
      <c r="CZ7" s="65">
        <v>0</v>
      </c>
      <c r="DA7" s="65">
        <v>0</v>
      </c>
      <c r="DB7" s="65">
        <v>0</v>
      </c>
      <c r="DC7" s="65">
        <v>0</v>
      </c>
      <c r="DD7" s="65">
        <v>0</v>
      </c>
      <c r="DE7" s="66">
        <v>0</v>
      </c>
      <c r="DF7" s="65"/>
      <c r="DG7" s="66">
        <v>0.0252</v>
      </c>
      <c r="DH7" s="63"/>
      <c r="DI7" s="231">
        <v>0.007864</v>
      </c>
      <c r="DJ7" s="72">
        <v>0.007864</v>
      </c>
      <c r="DK7" s="63"/>
      <c r="DL7" s="63"/>
      <c r="DM7" s="63">
        <v>0</v>
      </c>
      <c r="DN7" s="63">
        <v>0</v>
      </c>
      <c r="DO7" s="231">
        <v>0</v>
      </c>
      <c r="DP7" s="245"/>
      <c r="DQ7" s="67"/>
      <c r="DR7" s="63"/>
      <c r="DS7" s="63">
        <v>0</v>
      </c>
      <c r="DT7" s="63"/>
      <c r="DU7" s="63"/>
      <c r="DV7" s="65"/>
      <c r="DW7" s="63"/>
      <c r="DX7" s="67"/>
      <c r="DY7" s="245"/>
      <c r="DZ7" s="63"/>
      <c r="EA7" s="65"/>
      <c r="EB7" s="67"/>
      <c r="EC7" s="67"/>
      <c r="ED7" s="67"/>
      <c r="EE7" s="62">
        <f>C7+AU7+CM7</f>
        <v>183.167696</v>
      </c>
      <c r="EF7" s="55">
        <f aca="true" t="shared" si="5" ref="EF7:EH9">D7+CN7+AV7</f>
        <v>400.063152</v>
      </c>
      <c r="EG7" s="60">
        <f t="shared" si="5"/>
        <v>367.578785</v>
      </c>
      <c r="EH7" s="68">
        <f t="shared" si="5"/>
        <v>190.59722599999998</v>
      </c>
      <c r="EI7" s="69">
        <f aca="true" t="shared" si="6" ref="EI7:ER9">G7+AY7+CQ7</f>
        <v>261.649361</v>
      </c>
      <c r="EJ7" s="69">
        <f t="shared" si="6"/>
        <v>268.32541299999997</v>
      </c>
      <c r="EK7" s="13">
        <f t="shared" si="6"/>
        <v>469.85983000000004</v>
      </c>
      <c r="EL7" s="68">
        <f t="shared" si="6"/>
        <v>220.32495</v>
      </c>
      <c r="EM7" s="70">
        <f t="shared" si="6"/>
        <v>508.95568800000007</v>
      </c>
      <c r="EN7" s="70">
        <f t="shared" si="6"/>
        <v>406.93626</v>
      </c>
      <c r="EO7" s="70">
        <f t="shared" si="6"/>
        <v>277.586406</v>
      </c>
      <c r="EP7" s="70">
        <f t="shared" si="6"/>
        <v>141.15288700000002</v>
      </c>
      <c r="EQ7" s="70">
        <f t="shared" si="6"/>
        <v>72.754565</v>
      </c>
      <c r="ER7" s="70">
        <f t="shared" si="6"/>
        <v>67.36889099999999</v>
      </c>
      <c r="ES7" s="70">
        <f aca="true" t="shared" si="7" ref="ES7:FB9">Q7+BI7+DA7</f>
        <v>123.63009699999999</v>
      </c>
      <c r="ET7" s="70">
        <f t="shared" si="7"/>
        <v>71.044938</v>
      </c>
      <c r="EU7" s="70">
        <f t="shared" si="7"/>
        <v>131.18989499999998</v>
      </c>
      <c r="EV7" s="70">
        <f t="shared" si="7"/>
        <v>103.48248099999999</v>
      </c>
      <c r="EW7" s="70">
        <f t="shared" si="7"/>
        <v>96.120439</v>
      </c>
      <c r="EX7" s="70">
        <f t="shared" si="7"/>
        <v>73.065348</v>
      </c>
      <c r="EY7" s="69">
        <f t="shared" si="7"/>
        <v>69.80693199999999</v>
      </c>
      <c r="EZ7" s="69">
        <f t="shared" si="7"/>
        <v>92.702998</v>
      </c>
      <c r="FA7" s="69">
        <f t="shared" si="7"/>
        <v>87.019967</v>
      </c>
      <c r="FB7" s="69">
        <f t="shared" si="7"/>
        <v>57.607558</v>
      </c>
      <c r="FC7" s="69">
        <f aca="true" t="shared" si="8" ref="FC7:FN9">AA7+BS7+DK7</f>
        <v>56.272375000000004</v>
      </c>
      <c r="FD7" s="69">
        <f t="shared" si="8"/>
        <v>57.011177</v>
      </c>
      <c r="FE7" s="69">
        <f t="shared" si="8"/>
        <v>55.799165</v>
      </c>
      <c r="FF7" s="69">
        <f t="shared" si="8"/>
        <v>62.918397</v>
      </c>
      <c r="FG7" s="69">
        <f t="shared" si="8"/>
        <v>79.747792</v>
      </c>
      <c r="FH7" s="69">
        <f t="shared" si="8"/>
        <v>62.422157</v>
      </c>
      <c r="FI7" s="69">
        <f t="shared" si="8"/>
        <v>61.16316400000001</v>
      </c>
      <c r="FJ7" s="70">
        <f t="shared" si="8"/>
        <v>81.266831</v>
      </c>
      <c r="FK7" s="70">
        <f t="shared" si="8"/>
        <v>61.488282000000005</v>
      </c>
      <c r="FL7" s="70">
        <f t="shared" si="8"/>
        <v>117.788347</v>
      </c>
      <c r="FM7" s="70">
        <f t="shared" si="8"/>
        <v>158.01074500000001</v>
      </c>
      <c r="FN7" s="70">
        <f t="shared" si="8"/>
        <v>154.970844</v>
      </c>
      <c r="FO7" s="71"/>
      <c r="FP7" s="71"/>
      <c r="FQ7" s="71"/>
      <c r="FR7" s="71"/>
      <c r="FS7" s="71"/>
      <c r="FT7" s="71"/>
      <c r="FU7" s="267"/>
      <c r="FV7" s="255"/>
    </row>
    <row r="8" spans="1:178" ht="13.5">
      <c r="A8" s="52"/>
      <c r="B8" s="53" t="s">
        <v>5</v>
      </c>
      <c r="C8" s="54">
        <v>102.5</v>
      </c>
      <c r="D8" s="55">
        <v>272.634379</v>
      </c>
      <c r="E8" s="55">
        <v>20.311</v>
      </c>
      <c r="F8" s="56">
        <v>45.31551</v>
      </c>
      <c r="G8" s="56">
        <v>55.878484</v>
      </c>
      <c r="H8" s="56">
        <v>70.796263</v>
      </c>
      <c r="I8" s="56">
        <v>68.787188</v>
      </c>
      <c r="J8" s="56">
        <v>9.331247</v>
      </c>
      <c r="K8" s="56">
        <v>16.080103</v>
      </c>
      <c r="L8" s="57">
        <f>'[2]fara spitale'!L10</f>
        <v>29.300511</v>
      </c>
      <c r="M8" s="57">
        <v>29.688241</v>
      </c>
      <c r="N8" s="57">
        <v>37.36216</v>
      </c>
      <c r="O8" s="56">
        <v>5.750099</v>
      </c>
      <c r="P8" s="57">
        <v>12.105418</v>
      </c>
      <c r="Q8" s="57">
        <v>10.938829</v>
      </c>
      <c r="R8" s="57">
        <v>11.344651</v>
      </c>
      <c r="S8" s="57">
        <v>9.927496</v>
      </c>
      <c r="T8" s="57">
        <v>14.387102</v>
      </c>
      <c r="U8" s="57">
        <v>17.659007</v>
      </c>
      <c r="V8" s="56">
        <v>12.686444</v>
      </c>
      <c r="W8" s="57">
        <v>14.877801</v>
      </c>
      <c r="X8" s="57">
        <v>14.736184</v>
      </c>
      <c r="Y8" s="57">
        <v>22.925263</v>
      </c>
      <c r="Z8" s="56">
        <v>12.563024</v>
      </c>
      <c r="AA8" s="56">
        <v>13.436507</v>
      </c>
      <c r="AB8" s="233">
        <v>19.925084</v>
      </c>
      <c r="AC8" s="56">
        <v>26.327107</v>
      </c>
      <c r="AD8" s="57">
        <v>27.936528</v>
      </c>
      <c r="AE8" s="57">
        <v>29.175546</v>
      </c>
      <c r="AF8" s="57">
        <v>31.418932</v>
      </c>
      <c r="AG8" s="56">
        <v>17.593391</v>
      </c>
      <c r="AH8" s="56">
        <v>1.50587</v>
      </c>
      <c r="AI8" s="56">
        <v>2.663645</v>
      </c>
      <c r="AJ8" s="56">
        <v>4.588992</v>
      </c>
      <c r="AK8" s="56">
        <v>53.329794</v>
      </c>
      <c r="AL8" s="56">
        <v>54.712573</v>
      </c>
      <c r="AM8" s="56"/>
      <c r="AN8" s="56"/>
      <c r="AO8" s="56"/>
      <c r="AP8" s="56"/>
      <c r="AQ8" s="56"/>
      <c r="AR8" s="56"/>
      <c r="AS8" s="56"/>
      <c r="AT8" s="3"/>
      <c r="AU8" s="54">
        <v>181.25</v>
      </c>
      <c r="AV8" s="55">
        <v>323.436574</v>
      </c>
      <c r="AW8" s="55">
        <v>338.105392</v>
      </c>
      <c r="AX8" s="57">
        <v>279.108514</v>
      </c>
      <c r="AY8" s="56">
        <v>269.920768</v>
      </c>
      <c r="AZ8" s="59">
        <v>540.144956</v>
      </c>
      <c r="BA8" s="82">
        <v>487.928056</v>
      </c>
      <c r="BB8" s="94">
        <v>321.47926</v>
      </c>
      <c r="BC8" s="56">
        <v>123.217445</v>
      </c>
      <c r="BD8" s="57">
        <v>227.90177699999998</v>
      </c>
      <c r="BE8" s="57">
        <v>169.60000000000002</v>
      </c>
      <c r="BF8" s="57">
        <v>150.60593699999998</v>
      </c>
      <c r="BG8" s="56">
        <v>69.8</v>
      </c>
      <c r="BH8" s="57">
        <v>81.693602</v>
      </c>
      <c r="BI8" s="57">
        <v>54.62533400000001</v>
      </c>
      <c r="BJ8" s="57">
        <v>101.80707799999999</v>
      </c>
      <c r="BK8" s="57">
        <v>82.54476899999997</v>
      </c>
      <c r="BL8" s="57">
        <v>82.73148800000001</v>
      </c>
      <c r="BM8" s="57">
        <v>86.07119</v>
      </c>
      <c r="BN8" s="56">
        <v>55.582055</v>
      </c>
      <c r="BO8" s="57">
        <v>62.109357999999986</v>
      </c>
      <c r="BP8" s="57">
        <v>57.800263</v>
      </c>
      <c r="BQ8" s="57">
        <v>71.683358</v>
      </c>
      <c r="BR8" s="56">
        <v>90.64706699999999</v>
      </c>
      <c r="BS8" s="56">
        <v>77.615601</v>
      </c>
      <c r="BT8" s="63">
        <v>82.530606</v>
      </c>
      <c r="BU8" s="56">
        <v>73.948137</v>
      </c>
      <c r="BV8" s="57">
        <f>229.422042-150</f>
        <v>79.422042</v>
      </c>
      <c r="BW8" s="57">
        <f>209.596871-150</f>
        <v>59.59687099999999</v>
      </c>
      <c r="BX8" s="56">
        <f>189.119392-150</f>
        <v>39.119392000000005</v>
      </c>
      <c r="BY8" s="57">
        <f>206.314257-150</f>
        <v>56.314257</v>
      </c>
      <c r="BZ8" s="56">
        <v>21.223686</v>
      </c>
      <c r="CA8" s="56">
        <v>57.34454</v>
      </c>
      <c r="CB8" s="56">
        <v>65.489008</v>
      </c>
      <c r="CC8" s="56">
        <v>87.231062</v>
      </c>
      <c r="CD8" s="56">
        <v>107.015381</v>
      </c>
      <c r="CE8" s="56"/>
      <c r="CF8" s="56"/>
      <c r="CG8" s="56"/>
      <c r="CH8" s="56"/>
      <c r="CI8" s="56"/>
      <c r="CJ8" s="56"/>
      <c r="CK8" s="56"/>
      <c r="CL8" s="58"/>
      <c r="CM8" s="60">
        <v>0.00027</v>
      </c>
      <c r="CN8" s="55">
        <v>2.65</v>
      </c>
      <c r="CO8" s="61">
        <v>27.768437</v>
      </c>
      <c r="CP8" s="62"/>
      <c r="CQ8" s="63">
        <v>0.005509</v>
      </c>
      <c r="CR8" s="63">
        <v>0</v>
      </c>
      <c r="CS8" s="64">
        <v>0</v>
      </c>
      <c r="CT8" s="62">
        <v>0</v>
      </c>
      <c r="CU8" s="65">
        <v>0</v>
      </c>
      <c r="CV8" s="65">
        <v>0</v>
      </c>
      <c r="CW8" s="65">
        <v>0</v>
      </c>
      <c r="CX8" s="65">
        <v>0</v>
      </c>
      <c r="CY8" s="65">
        <v>0</v>
      </c>
      <c r="CZ8" s="65">
        <v>0</v>
      </c>
      <c r="DA8" s="65">
        <v>0</v>
      </c>
      <c r="DB8" s="65">
        <v>0</v>
      </c>
      <c r="DC8" s="65">
        <v>0</v>
      </c>
      <c r="DD8" s="65">
        <v>0</v>
      </c>
      <c r="DE8" s="72">
        <v>0</v>
      </c>
      <c r="DF8" s="63"/>
      <c r="DG8" s="66">
        <v>0</v>
      </c>
      <c r="DH8" s="63"/>
      <c r="DI8" s="63"/>
      <c r="DJ8" s="231">
        <v>0</v>
      </c>
      <c r="DK8" s="63"/>
      <c r="DL8" s="63"/>
      <c r="DM8" s="63">
        <v>0</v>
      </c>
      <c r="DN8" s="63">
        <v>0</v>
      </c>
      <c r="DO8" s="63">
        <v>0</v>
      </c>
      <c r="DP8" s="63"/>
      <c r="DQ8" s="67"/>
      <c r="DR8" s="63"/>
      <c r="DS8" s="63">
        <v>0</v>
      </c>
      <c r="DT8" s="63"/>
      <c r="DU8" s="63"/>
      <c r="DV8" s="65"/>
      <c r="DW8" s="63"/>
      <c r="DX8" s="67"/>
      <c r="DY8" s="63"/>
      <c r="DZ8" s="63"/>
      <c r="EA8" s="65"/>
      <c r="EB8" s="67"/>
      <c r="EC8" s="67"/>
      <c r="ED8" s="67"/>
      <c r="EE8" s="62">
        <f>C8+AU8+CM8</f>
        <v>283.75027</v>
      </c>
      <c r="EF8" s="55">
        <f t="shared" si="5"/>
        <v>598.720953</v>
      </c>
      <c r="EG8" s="60">
        <f t="shared" si="5"/>
        <v>386.184829</v>
      </c>
      <c r="EH8" s="68">
        <f t="shared" si="5"/>
        <v>324.42402400000003</v>
      </c>
      <c r="EI8" s="69">
        <f t="shared" si="6"/>
        <v>325.80476100000004</v>
      </c>
      <c r="EJ8" s="69">
        <f t="shared" si="6"/>
        <v>610.9412189999999</v>
      </c>
      <c r="EK8" s="13">
        <f t="shared" si="6"/>
        <v>556.715244</v>
      </c>
      <c r="EL8" s="68">
        <f t="shared" si="6"/>
        <v>330.81050700000003</v>
      </c>
      <c r="EM8" s="70">
        <f t="shared" si="6"/>
        <v>139.297548</v>
      </c>
      <c r="EN8" s="70">
        <f t="shared" si="6"/>
        <v>257.20228799999995</v>
      </c>
      <c r="EO8" s="70">
        <f t="shared" si="6"/>
        <v>199.28824100000003</v>
      </c>
      <c r="EP8" s="70">
        <f t="shared" si="6"/>
        <v>187.968097</v>
      </c>
      <c r="EQ8" s="70">
        <f t="shared" si="6"/>
        <v>75.550099</v>
      </c>
      <c r="ER8" s="70">
        <f t="shared" si="6"/>
        <v>93.79902</v>
      </c>
      <c r="ES8" s="70">
        <f t="shared" si="7"/>
        <v>65.56416300000001</v>
      </c>
      <c r="ET8" s="70">
        <f t="shared" si="7"/>
        <v>113.15172899999999</v>
      </c>
      <c r="EU8" s="70">
        <f t="shared" si="7"/>
        <v>92.47226499999998</v>
      </c>
      <c r="EV8" s="70">
        <f t="shared" si="7"/>
        <v>97.11859000000001</v>
      </c>
      <c r="EW8" s="70">
        <f t="shared" si="7"/>
        <v>103.730197</v>
      </c>
      <c r="EX8" s="70">
        <f t="shared" si="7"/>
        <v>68.26849899999999</v>
      </c>
      <c r="EY8" s="69">
        <f t="shared" si="7"/>
        <v>76.98715899999999</v>
      </c>
      <c r="EZ8" s="69">
        <f t="shared" si="7"/>
        <v>72.536447</v>
      </c>
      <c r="FA8" s="69">
        <f t="shared" si="7"/>
        <v>94.608621</v>
      </c>
      <c r="FB8" s="69">
        <f t="shared" si="7"/>
        <v>103.21009099999999</v>
      </c>
      <c r="FC8" s="69">
        <f t="shared" si="8"/>
        <v>91.052108</v>
      </c>
      <c r="FD8" s="69">
        <f t="shared" si="8"/>
        <v>102.45569</v>
      </c>
      <c r="FE8" s="69">
        <f t="shared" si="8"/>
        <v>100.275244</v>
      </c>
      <c r="FF8" s="69">
        <f t="shared" si="8"/>
        <v>107.35857</v>
      </c>
      <c r="FG8" s="69">
        <f t="shared" si="8"/>
        <v>88.77241699999999</v>
      </c>
      <c r="FH8" s="69">
        <f t="shared" si="8"/>
        <v>70.538324</v>
      </c>
      <c r="FI8" s="69">
        <f t="shared" si="8"/>
        <v>73.907648</v>
      </c>
      <c r="FJ8" s="70">
        <f t="shared" si="8"/>
        <v>22.729556000000002</v>
      </c>
      <c r="FK8" s="70">
        <f t="shared" si="8"/>
        <v>60.008185000000005</v>
      </c>
      <c r="FL8" s="70">
        <f t="shared" si="8"/>
        <v>70.078</v>
      </c>
      <c r="FM8" s="70">
        <f t="shared" si="8"/>
        <v>140.560856</v>
      </c>
      <c r="FN8" s="70">
        <f t="shared" si="8"/>
        <v>161.727954</v>
      </c>
      <c r="FO8" s="71"/>
      <c r="FP8" s="71"/>
      <c r="FQ8" s="71"/>
      <c r="FR8" s="71"/>
      <c r="FS8" s="71"/>
      <c r="FT8" s="71"/>
      <c r="FU8" s="267"/>
      <c r="FV8" s="255"/>
    </row>
    <row r="9" spans="1:178" ht="13.5">
      <c r="A9" s="52"/>
      <c r="B9" s="53" t="s">
        <v>6</v>
      </c>
      <c r="C9" s="54">
        <v>63.298</v>
      </c>
      <c r="D9" s="55">
        <v>146.890287</v>
      </c>
      <c r="E9" s="55">
        <v>10.542</v>
      </c>
      <c r="F9" s="56">
        <v>16.475702</v>
      </c>
      <c r="G9" s="56">
        <v>19.320615</v>
      </c>
      <c r="H9" s="56">
        <v>21.190514</v>
      </c>
      <c r="I9" s="56">
        <v>23.814283</v>
      </c>
      <c r="J9" s="56">
        <v>5.639467</v>
      </c>
      <c r="K9" s="56">
        <v>8.906733</v>
      </c>
      <c r="L9" s="57">
        <f>'[2]fara spitale'!L11</f>
        <v>8.562093</v>
      </c>
      <c r="M9" s="57">
        <v>7.528735</v>
      </c>
      <c r="N9" s="57">
        <v>5.984027</v>
      </c>
      <c r="O9" s="56">
        <v>1.261443</v>
      </c>
      <c r="P9" s="57">
        <v>1.8757</v>
      </c>
      <c r="Q9" s="57">
        <v>2.158668</v>
      </c>
      <c r="R9" s="57">
        <v>1.717592</v>
      </c>
      <c r="S9" s="57">
        <v>1.524131</v>
      </c>
      <c r="T9" s="57">
        <v>1.511074</v>
      </c>
      <c r="U9" s="57">
        <v>1.713467</v>
      </c>
      <c r="V9" s="56">
        <v>1.999589</v>
      </c>
      <c r="W9" s="57">
        <v>2.185738</v>
      </c>
      <c r="X9" s="57">
        <v>2.872411</v>
      </c>
      <c r="Y9" s="57">
        <v>3.146917</v>
      </c>
      <c r="Z9" s="56">
        <v>3.75239</v>
      </c>
      <c r="AA9" s="56">
        <v>3.925294</v>
      </c>
      <c r="AB9" s="233">
        <v>4.50314</v>
      </c>
      <c r="AC9" s="56">
        <v>5.29226</v>
      </c>
      <c r="AD9" s="57">
        <v>5.452734</v>
      </c>
      <c r="AE9" s="57">
        <v>5.811767</v>
      </c>
      <c r="AF9" s="57">
        <v>6.185823</v>
      </c>
      <c r="AG9" s="56">
        <v>7.41228</v>
      </c>
      <c r="AH9" s="56">
        <v>0.929759</v>
      </c>
      <c r="AI9" s="56">
        <v>0.682666</v>
      </c>
      <c r="AJ9" s="56">
        <v>0.69768</v>
      </c>
      <c r="AK9" s="56">
        <v>3.697646</v>
      </c>
      <c r="AL9" s="56">
        <v>3.48026</v>
      </c>
      <c r="AM9" s="56"/>
      <c r="AN9" s="56"/>
      <c r="AO9" s="56"/>
      <c r="AP9" s="56"/>
      <c r="AQ9" s="56"/>
      <c r="AR9" s="56"/>
      <c r="AS9" s="56"/>
      <c r="AT9" s="3"/>
      <c r="AU9" s="54">
        <v>146.4</v>
      </c>
      <c r="AV9" s="55">
        <v>289.915555</v>
      </c>
      <c r="AW9" s="55">
        <v>312.376855</v>
      </c>
      <c r="AX9" s="57">
        <v>290.253522</v>
      </c>
      <c r="AY9" s="56">
        <v>316.272471</v>
      </c>
      <c r="AZ9" s="59">
        <v>378.871117</v>
      </c>
      <c r="BA9" s="82">
        <v>416.431315</v>
      </c>
      <c r="BB9" s="94">
        <v>299.0605</v>
      </c>
      <c r="BC9" s="56">
        <v>205.03937100000002</v>
      </c>
      <c r="BD9" s="57">
        <v>228.747909</v>
      </c>
      <c r="BE9" s="57">
        <v>147.2</v>
      </c>
      <c r="BF9" s="57">
        <v>103.884323</v>
      </c>
      <c r="BG9" s="56">
        <v>12</v>
      </c>
      <c r="BH9" s="57">
        <v>3.535946999999993</v>
      </c>
      <c r="BI9" s="57">
        <v>5.786027000000004</v>
      </c>
      <c r="BJ9" s="57">
        <v>6.928043000000002</v>
      </c>
      <c r="BK9" s="57">
        <v>21.277950000000004</v>
      </c>
      <c r="BL9" s="57">
        <v>36.880165000000005</v>
      </c>
      <c r="BM9" s="57">
        <v>75.92381700000001</v>
      </c>
      <c r="BN9" s="56">
        <v>67.27209199999999</v>
      </c>
      <c r="BO9" s="57">
        <v>81.750272</v>
      </c>
      <c r="BP9" s="57">
        <v>78.874626</v>
      </c>
      <c r="BQ9" s="57">
        <v>89.95488599999999</v>
      </c>
      <c r="BR9" s="56">
        <v>93.609736</v>
      </c>
      <c r="BS9" s="56">
        <v>80.67787200000001</v>
      </c>
      <c r="BT9" s="63">
        <v>69.86729700000001</v>
      </c>
      <c r="BU9" s="56">
        <v>71.35817700000001</v>
      </c>
      <c r="BV9" s="57">
        <f>222.390612-150</f>
        <v>72.390612</v>
      </c>
      <c r="BW9" s="57">
        <f>215.397737-150</f>
        <v>65.397737</v>
      </c>
      <c r="BX9" s="56">
        <f>212.220569-150</f>
        <v>62.22056900000001</v>
      </c>
      <c r="BY9" s="57">
        <f>175.964502-150</f>
        <v>25.96450200000001</v>
      </c>
      <c r="BZ9" s="56">
        <v>15.246133</v>
      </c>
      <c r="CA9" s="56">
        <v>13.594225</v>
      </c>
      <c r="CB9" s="56">
        <v>14.06624</v>
      </c>
      <c r="CC9" s="56">
        <v>10.178117</v>
      </c>
      <c r="CD9" s="56">
        <v>10.249032</v>
      </c>
      <c r="CE9" s="56"/>
      <c r="CF9" s="56"/>
      <c r="CG9" s="56"/>
      <c r="CH9" s="56"/>
      <c r="CI9" s="56"/>
      <c r="CJ9" s="56"/>
      <c r="CK9" s="56"/>
      <c r="CL9" s="58"/>
      <c r="CM9" s="60">
        <v>1.149599</v>
      </c>
      <c r="CN9" s="55">
        <v>0.02</v>
      </c>
      <c r="CO9" s="55">
        <v>0.346974</v>
      </c>
      <c r="CP9" s="65"/>
      <c r="CQ9" s="63">
        <v>0</v>
      </c>
      <c r="CR9" s="63">
        <v>0</v>
      </c>
      <c r="CS9" s="64">
        <v>0.000139</v>
      </c>
      <c r="CT9" s="62">
        <v>0</v>
      </c>
      <c r="CU9" s="65">
        <v>0</v>
      </c>
      <c r="CV9" s="63">
        <v>0</v>
      </c>
      <c r="CW9" s="63">
        <v>0</v>
      </c>
      <c r="CX9" s="65">
        <v>0</v>
      </c>
      <c r="CY9" s="65">
        <v>0</v>
      </c>
      <c r="CZ9" s="65">
        <v>0</v>
      </c>
      <c r="DA9" s="63">
        <v>0</v>
      </c>
      <c r="DB9" s="65">
        <v>0</v>
      </c>
      <c r="DC9" s="63">
        <v>0</v>
      </c>
      <c r="DD9" s="65">
        <v>0.047</v>
      </c>
      <c r="DE9" s="66">
        <v>0.047464</v>
      </c>
      <c r="DF9" s="73">
        <v>0.038931</v>
      </c>
      <c r="DG9" s="74">
        <v>0.038931</v>
      </c>
      <c r="DH9" s="73">
        <v>0.038931</v>
      </c>
      <c r="DI9" s="73">
        <v>0.038931</v>
      </c>
      <c r="DJ9" s="73">
        <v>0.038931</v>
      </c>
      <c r="DK9" s="234">
        <v>0.018884</v>
      </c>
      <c r="DL9" s="233">
        <v>0.018884</v>
      </c>
      <c r="DM9" s="73">
        <v>0.018884</v>
      </c>
      <c r="DN9" s="73">
        <v>0.018884</v>
      </c>
      <c r="DO9" s="73">
        <v>0.018884</v>
      </c>
      <c r="DP9" s="73">
        <v>0.018884</v>
      </c>
      <c r="DQ9" s="75">
        <v>0.018884</v>
      </c>
      <c r="DR9" s="73">
        <v>0.018884</v>
      </c>
      <c r="DS9" s="73">
        <v>0.018884</v>
      </c>
      <c r="DT9" s="73">
        <v>0.018884</v>
      </c>
      <c r="DU9" s="73">
        <v>0.018884</v>
      </c>
      <c r="DV9" s="73">
        <v>0.018884</v>
      </c>
      <c r="DW9" s="73"/>
      <c r="DX9" s="75"/>
      <c r="DY9" s="73"/>
      <c r="DZ9" s="73"/>
      <c r="EA9" s="84"/>
      <c r="EB9" s="84"/>
      <c r="EC9" s="84"/>
      <c r="ED9" s="84"/>
      <c r="EE9" s="62">
        <f>C9+AU9+CM9</f>
        <v>210.847599</v>
      </c>
      <c r="EF9" s="55">
        <f t="shared" si="5"/>
        <v>436.82584199999997</v>
      </c>
      <c r="EG9" s="60">
        <f t="shared" si="5"/>
        <v>323.265829</v>
      </c>
      <c r="EH9" s="68">
        <f t="shared" si="5"/>
        <v>306.729224</v>
      </c>
      <c r="EI9" s="69">
        <f t="shared" si="6"/>
        <v>335.59308599999997</v>
      </c>
      <c r="EJ9" s="69">
        <f t="shared" si="6"/>
        <v>400.06163100000003</v>
      </c>
      <c r="EK9" s="13">
        <f t="shared" si="6"/>
        <v>440.24573699999996</v>
      </c>
      <c r="EL9" s="68">
        <f t="shared" si="6"/>
        <v>304.699967</v>
      </c>
      <c r="EM9" s="70">
        <f t="shared" si="6"/>
        <v>213.94610400000002</v>
      </c>
      <c r="EN9" s="70">
        <f t="shared" si="6"/>
        <v>237.310002</v>
      </c>
      <c r="EO9" s="70">
        <f t="shared" si="6"/>
        <v>154.728735</v>
      </c>
      <c r="EP9" s="70">
        <f t="shared" si="6"/>
        <v>109.86834999999999</v>
      </c>
      <c r="EQ9" s="70">
        <f t="shared" si="6"/>
        <v>13.261443</v>
      </c>
      <c r="ER9" s="70">
        <f t="shared" si="6"/>
        <v>5.411646999999993</v>
      </c>
      <c r="ES9" s="70">
        <f t="shared" si="7"/>
        <v>7.944695000000005</v>
      </c>
      <c r="ET9" s="70">
        <f t="shared" si="7"/>
        <v>8.645635000000002</v>
      </c>
      <c r="EU9" s="70">
        <f t="shared" si="7"/>
        <v>22.802081000000005</v>
      </c>
      <c r="EV9" s="70">
        <f t="shared" si="7"/>
        <v>38.438239</v>
      </c>
      <c r="EW9" s="70">
        <f t="shared" si="7"/>
        <v>77.68474800000001</v>
      </c>
      <c r="EX9" s="70">
        <f t="shared" si="7"/>
        <v>69.31061199999999</v>
      </c>
      <c r="EY9" s="69">
        <f t="shared" si="7"/>
        <v>83.974941</v>
      </c>
      <c r="EZ9" s="69">
        <f t="shared" si="7"/>
        <v>81.78596800000001</v>
      </c>
      <c r="FA9" s="69">
        <f t="shared" si="7"/>
        <v>93.140734</v>
      </c>
      <c r="FB9" s="69">
        <f t="shared" si="7"/>
        <v>97.40105700000001</v>
      </c>
      <c r="FC9" s="69">
        <f t="shared" si="8"/>
        <v>84.62205</v>
      </c>
      <c r="FD9" s="69">
        <f t="shared" si="8"/>
        <v>74.38932100000001</v>
      </c>
      <c r="FE9" s="69">
        <f t="shared" si="8"/>
        <v>76.66932100000001</v>
      </c>
      <c r="FF9" s="69">
        <f t="shared" si="8"/>
        <v>77.86223000000001</v>
      </c>
      <c r="FG9" s="69">
        <f t="shared" si="8"/>
        <v>71.22838800000001</v>
      </c>
      <c r="FH9" s="69">
        <f t="shared" si="8"/>
        <v>68.42527600000001</v>
      </c>
      <c r="FI9" s="69">
        <f t="shared" si="8"/>
        <v>33.39566600000001</v>
      </c>
      <c r="FJ9" s="70">
        <f t="shared" si="8"/>
        <v>16.194776</v>
      </c>
      <c r="FK9" s="70">
        <f t="shared" si="8"/>
        <v>14.295774999999999</v>
      </c>
      <c r="FL9" s="70">
        <f t="shared" si="8"/>
        <v>14.782804</v>
      </c>
      <c r="FM9" s="70">
        <f t="shared" si="8"/>
        <v>13.894647</v>
      </c>
      <c r="FN9" s="70">
        <f t="shared" si="8"/>
        <v>13.748175999999999</v>
      </c>
      <c r="FO9" s="71"/>
      <c r="FP9" s="71"/>
      <c r="FQ9" s="71"/>
      <c r="FR9" s="71"/>
      <c r="FS9" s="71"/>
      <c r="FT9" s="71"/>
      <c r="FU9" s="267"/>
      <c r="FV9" s="255"/>
    </row>
    <row r="10" spans="2:178" ht="27" thickBot="1">
      <c r="B10" s="28" t="s">
        <v>7</v>
      </c>
      <c r="C10" s="76">
        <f>C11+C12+C13</f>
        <v>11.662458</v>
      </c>
      <c r="D10" s="77">
        <f>D11+D12+D13</f>
        <v>49.429941</v>
      </c>
      <c r="E10" s="77">
        <f>E11+E12+E13</f>
        <v>0.43899999999999995</v>
      </c>
      <c r="F10" s="31">
        <f>F11+F12+F13</f>
        <v>1.2252399999999999</v>
      </c>
      <c r="G10" s="32">
        <f aca="true" t="shared" si="9" ref="G10:BA10">SUM(G11:G13)</f>
        <v>17.002343</v>
      </c>
      <c r="H10" s="32">
        <f t="shared" si="9"/>
        <v>20.149859</v>
      </c>
      <c r="I10" s="32">
        <f t="shared" si="9"/>
        <v>13.369555</v>
      </c>
      <c r="J10" s="31">
        <f t="shared" si="9"/>
        <v>0.469349</v>
      </c>
      <c r="K10" s="31">
        <f t="shared" si="9"/>
        <v>1.510612</v>
      </c>
      <c r="L10" s="31">
        <f t="shared" si="9"/>
        <v>1.7513120000000002</v>
      </c>
      <c r="M10" s="31">
        <f t="shared" si="9"/>
        <v>2.409872</v>
      </c>
      <c r="N10" s="31">
        <f t="shared" si="9"/>
        <v>4.078163</v>
      </c>
      <c r="O10" s="31">
        <f t="shared" si="9"/>
        <v>0.5870650000000001</v>
      </c>
      <c r="P10" s="34">
        <f t="shared" si="9"/>
        <v>1.368567</v>
      </c>
      <c r="Q10" s="31">
        <f t="shared" si="9"/>
        <v>2.127319</v>
      </c>
      <c r="R10" s="31">
        <f t="shared" si="9"/>
        <v>1.398455</v>
      </c>
      <c r="S10" s="31">
        <f t="shared" si="9"/>
        <v>0.43233099999999997</v>
      </c>
      <c r="T10" s="31">
        <f t="shared" si="9"/>
        <v>0.7077979999999999</v>
      </c>
      <c r="U10" s="31">
        <f t="shared" si="9"/>
        <v>0.33761599999999997</v>
      </c>
      <c r="V10" s="31">
        <f t="shared" si="9"/>
        <v>0.593863</v>
      </c>
      <c r="W10" s="34">
        <f t="shared" si="9"/>
        <v>0.323869</v>
      </c>
      <c r="X10" s="31">
        <f t="shared" si="9"/>
        <v>0.32781699999999997</v>
      </c>
      <c r="Y10" s="31">
        <f t="shared" si="9"/>
        <v>0.222994</v>
      </c>
      <c r="Z10" s="31">
        <f t="shared" si="9"/>
        <v>0.32918499999999995</v>
      </c>
      <c r="AA10" s="34">
        <f t="shared" si="9"/>
        <v>0.330397</v>
      </c>
      <c r="AB10" s="34">
        <f t="shared" si="9"/>
        <v>0.330617</v>
      </c>
      <c r="AC10" s="31">
        <f t="shared" si="9"/>
        <v>0.112931</v>
      </c>
      <c r="AD10" s="34">
        <f t="shared" si="9"/>
        <v>0.33026900000000003</v>
      </c>
      <c r="AE10" s="34">
        <f t="shared" si="9"/>
        <v>0.33997700000000003</v>
      </c>
      <c r="AF10" s="31">
        <f t="shared" si="9"/>
        <v>0.31621699999999997</v>
      </c>
      <c r="AG10" s="31">
        <f t="shared" si="9"/>
        <v>0.34445400000000004</v>
      </c>
      <c r="AH10" s="31">
        <f t="shared" si="9"/>
        <v>0.33061700000000005</v>
      </c>
      <c r="AI10" s="31">
        <f t="shared" si="9"/>
        <v>0.31932699999999997</v>
      </c>
      <c r="AJ10" s="31">
        <f t="shared" si="9"/>
        <v>0.241529</v>
      </c>
      <c r="AK10" s="31">
        <f t="shared" si="9"/>
        <v>0.241529</v>
      </c>
      <c r="AL10" s="31">
        <f t="shared" si="9"/>
        <v>0.46110399999999996</v>
      </c>
      <c r="AM10" s="31">
        <f t="shared" si="9"/>
        <v>0</v>
      </c>
      <c r="AN10" s="31">
        <f t="shared" si="9"/>
        <v>0</v>
      </c>
      <c r="AO10" s="31">
        <f t="shared" si="9"/>
        <v>0</v>
      </c>
      <c r="AP10" s="31">
        <f t="shared" si="9"/>
        <v>0</v>
      </c>
      <c r="AQ10" s="31">
        <f t="shared" si="9"/>
        <v>0</v>
      </c>
      <c r="AR10" s="31">
        <f t="shared" si="9"/>
        <v>0</v>
      </c>
      <c r="AS10" s="31">
        <f t="shared" si="9"/>
        <v>0</v>
      </c>
      <c r="AT10" s="79">
        <f t="shared" si="9"/>
        <v>0</v>
      </c>
      <c r="AU10" s="34">
        <f t="shared" si="9"/>
        <v>3.838856</v>
      </c>
      <c r="AV10" s="31">
        <f t="shared" si="9"/>
        <v>3.282006</v>
      </c>
      <c r="AW10" s="31">
        <f t="shared" si="9"/>
        <v>3.903741</v>
      </c>
      <c r="AX10" s="31">
        <f t="shared" si="9"/>
        <v>3.698155</v>
      </c>
      <c r="AY10" s="31">
        <f t="shared" si="9"/>
        <v>3.1248359999999997</v>
      </c>
      <c r="AZ10" s="31">
        <f t="shared" si="9"/>
        <v>4.3668569999999995</v>
      </c>
      <c r="BA10" s="37">
        <f t="shared" si="9"/>
        <v>5.911379999999999</v>
      </c>
      <c r="BB10" s="42">
        <f aca="true" t="shared" si="10" ref="BB10:DV10">SUM(BB11:BB13)</f>
        <v>1.694225</v>
      </c>
      <c r="BC10" s="31">
        <f t="shared" si="10"/>
        <v>1.3675869999999999</v>
      </c>
      <c r="BD10" s="31">
        <f t="shared" si="10"/>
        <v>1.242275</v>
      </c>
      <c r="BE10" s="31">
        <f t="shared" si="10"/>
        <v>1.023471</v>
      </c>
      <c r="BF10" s="31">
        <f t="shared" si="10"/>
        <v>0.6539409999999999</v>
      </c>
      <c r="BG10" s="31">
        <f t="shared" si="10"/>
        <v>0.466303</v>
      </c>
      <c r="BH10" s="34">
        <f t="shared" si="10"/>
        <v>0.539094</v>
      </c>
      <c r="BI10" s="31">
        <f t="shared" si="10"/>
        <v>0.523315</v>
      </c>
      <c r="BJ10" s="31">
        <f t="shared" si="10"/>
        <v>0.506661</v>
      </c>
      <c r="BK10" s="31">
        <f t="shared" si="10"/>
        <v>1.235631</v>
      </c>
      <c r="BL10" s="31">
        <f t="shared" si="10"/>
        <v>0.860897</v>
      </c>
      <c r="BM10" s="31">
        <f t="shared" si="10"/>
        <v>0.683235</v>
      </c>
      <c r="BN10" s="31">
        <f t="shared" si="10"/>
        <v>0.374474</v>
      </c>
      <c r="BO10" s="34">
        <f t="shared" si="10"/>
        <v>0.161693</v>
      </c>
      <c r="BP10" s="34">
        <f t="shared" si="10"/>
        <v>0.183488</v>
      </c>
      <c r="BQ10" s="34">
        <f t="shared" si="10"/>
        <v>0.175614</v>
      </c>
      <c r="BR10" s="31">
        <f t="shared" si="10"/>
        <v>0.18588</v>
      </c>
      <c r="BS10" s="31">
        <f t="shared" si="10"/>
        <v>0.271106</v>
      </c>
      <c r="BT10" s="31">
        <f t="shared" si="10"/>
        <v>0.183691</v>
      </c>
      <c r="BU10" s="31">
        <f t="shared" si="10"/>
        <v>0.19744499999999998</v>
      </c>
      <c r="BV10" s="34">
        <f t="shared" si="10"/>
        <v>0.24240899999999999</v>
      </c>
      <c r="BW10" s="34">
        <f t="shared" si="10"/>
        <v>0.235889</v>
      </c>
      <c r="BX10" s="34">
        <f t="shared" si="10"/>
        <v>0.738131</v>
      </c>
      <c r="BY10" s="37">
        <f t="shared" si="10"/>
        <v>1.2874919999999999</v>
      </c>
      <c r="BZ10" s="31">
        <f t="shared" si="10"/>
        <v>0.21292299999999997</v>
      </c>
      <c r="CA10" s="31">
        <f t="shared" si="10"/>
        <v>0.13969</v>
      </c>
      <c r="CB10" s="31">
        <f t="shared" si="10"/>
        <v>0.1243</v>
      </c>
      <c r="CC10" s="31">
        <f t="shared" si="10"/>
        <v>0.26857</v>
      </c>
      <c r="CD10" s="31">
        <f t="shared" si="10"/>
        <v>0.26048</v>
      </c>
      <c r="CE10" s="31"/>
      <c r="CF10" s="31"/>
      <c r="CG10" s="31"/>
      <c r="CH10" s="31"/>
      <c r="CI10" s="31"/>
      <c r="CJ10" s="31"/>
      <c r="CK10" s="31"/>
      <c r="CL10" s="79"/>
      <c r="CM10" s="79">
        <f t="shared" si="10"/>
        <v>52.249042</v>
      </c>
      <c r="CN10" s="78">
        <f t="shared" si="10"/>
        <v>0</v>
      </c>
      <c r="CO10" s="78">
        <f t="shared" si="10"/>
        <v>0</v>
      </c>
      <c r="CP10" s="78">
        <f t="shared" si="10"/>
        <v>0</v>
      </c>
      <c r="CQ10" s="78">
        <f t="shared" si="10"/>
        <v>0</v>
      </c>
      <c r="CR10" s="78">
        <f t="shared" si="10"/>
        <v>0</v>
      </c>
      <c r="CS10" s="78">
        <f t="shared" si="10"/>
        <v>0</v>
      </c>
      <c r="CT10" s="31">
        <f t="shared" si="10"/>
        <v>0</v>
      </c>
      <c r="CU10" s="79">
        <f t="shared" si="10"/>
        <v>0</v>
      </c>
      <c r="CV10" s="78">
        <f t="shared" si="10"/>
        <v>0</v>
      </c>
      <c r="CW10" s="78">
        <f t="shared" si="10"/>
        <v>0</v>
      </c>
      <c r="CX10" s="78">
        <f t="shared" si="10"/>
        <v>0</v>
      </c>
      <c r="CY10" s="78">
        <f t="shared" si="10"/>
        <v>0</v>
      </c>
      <c r="CZ10" s="78">
        <f t="shared" si="10"/>
        <v>0</v>
      </c>
      <c r="DA10" s="78">
        <f t="shared" si="10"/>
        <v>0</v>
      </c>
      <c r="DB10" s="78">
        <f t="shared" si="10"/>
        <v>0</v>
      </c>
      <c r="DC10" s="78">
        <f t="shared" si="10"/>
        <v>0</v>
      </c>
      <c r="DD10" s="78">
        <f t="shared" si="10"/>
        <v>0.015</v>
      </c>
      <c r="DE10" s="78">
        <f t="shared" si="10"/>
        <v>0.023706</v>
      </c>
      <c r="DF10" s="31">
        <f t="shared" si="10"/>
        <v>0.015813</v>
      </c>
      <c r="DG10" s="34">
        <f t="shared" si="10"/>
        <v>0.015813</v>
      </c>
      <c r="DH10" s="43">
        <f t="shared" si="10"/>
        <v>0.015804</v>
      </c>
      <c r="DI10" s="43">
        <f t="shared" si="10"/>
        <v>0.014429</v>
      </c>
      <c r="DJ10" s="31">
        <f t="shared" si="10"/>
        <v>0.006326</v>
      </c>
      <c r="DK10" s="31">
        <f t="shared" si="10"/>
        <v>0.006326</v>
      </c>
      <c r="DL10" s="31">
        <f t="shared" si="10"/>
        <v>0.006326</v>
      </c>
      <c r="DM10" s="31">
        <f t="shared" si="10"/>
        <v>0.006326</v>
      </c>
      <c r="DN10" s="43">
        <f t="shared" si="10"/>
        <v>0.006326</v>
      </c>
      <c r="DO10" s="43">
        <f t="shared" si="10"/>
        <v>0.006326</v>
      </c>
      <c r="DP10" s="43">
        <f t="shared" si="10"/>
        <v>0.006326</v>
      </c>
      <c r="DQ10" s="45">
        <f t="shared" si="10"/>
        <v>0.006326</v>
      </c>
      <c r="DR10" s="31">
        <f t="shared" si="10"/>
        <v>0.002939</v>
      </c>
      <c r="DS10" s="43">
        <f t="shared" si="10"/>
        <v>0.004126</v>
      </c>
      <c r="DT10" s="43">
        <f t="shared" si="10"/>
        <v>0.004126</v>
      </c>
      <c r="DU10" s="43">
        <f t="shared" si="10"/>
        <v>0.004126</v>
      </c>
      <c r="DV10" s="43">
        <f t="shared" si="10"/>
        <v>0.004126</v>
      </c>
      <c r="DW10" s="31"/>
      <c r="DX10" s="39"/>
      <c r="DY10" s="31"/>
      <c r="DZ10" s="31"/>
      <c r="EA10" s="34"/>
      <c r="EB10" s="34"/>
      <c r="EC10" s="34"/>
      <c r="ED10" s="34"/>
      <c r="EE10" s="29">
        <f>EE11+EE12+EE13</f>
        <v>67.750356</v>
      </c>
      <c r="EF10" s="30">
        <f>EF11+EF12+EF13</f>
        <v>52.711946999999995</v>
      </c>
      <c r="EG10" s="46">
        <f>EG11+EG12+EG13</f>
        <v>4.342741</v>
      </c>
      <c r="EH10" s="42">
        <f>EH11+EH12+EH13</f>
        <v>4.923395</v>
      </c>
      <c r="EI10" s="47">
        <f>SUM(EI11:EI13)</f>
        <v>20.127178999999998</v>
      </c>
      <c r="EJ10" s="47">
        <f>SUM(EJ11:EJ13)</f>
        <v>24.516716</v>
      </c>
      <c r="EK10" s="80">
        <f>SUM(EK11:EK13)</f>
        <v>19.280935000000003</v>
      </c>
      <c r="EL10" s="42">
        <f>SUM(EL11:EL13)</f>
        <v>2.1635739999999997</v>
      </c>
      <c r="EM10" s="49">
        <f>SUM(EM11:EM13)</f>
        <v>2.8781989999999995</v>
      </c>
      <c r="EN10" s="49">
        <f aca="true" t="shared" si="11" ref="EN10:FJ10">SUM(EN11:EN13)</f>
        <v>2.993587</v>
      </c>
      <c r="EO10" s="49">
        <f t="shared" si="11"/>
        <v>3.4333430000000003</v>
      </c>
      <c r="EP10" s="49">
        <f t="shared" si="11"/>
        <v>4.732104</v>
      </c>
      <c r="EQ10" s="49">
        <f t="shared" si="11"/>
        <v>1.0533679999999999</v>
      </c>
      <c r="ER10" s="49">
        <f t="shared" si="11"/>
        <v>1.907661</v>
      </c>
      <c r="ES10" s="49">
        <f t="shared" si="11"/>
        <v>2.650634</v>
      </c>
      <c r="ET10" s="49">
        <f t="shared" si="11"/>
        <v>1.9051159999999998</v>
      </c>
      <c r="EU10" s="49">
        <f t="shared" si="11"/>
        <v>1.667962</v>
      </c>
      <c r="EV10" s="49">
        <f t="shared" si="11"/>
        <v>1.583695</v>
      </c>
      <c r="EW10" s="49">
        <f t="shared" si="11"/>
        <v>1.044557</v>
      </c>
      <c r="EX10" s="49">
        <f t="shared" si="11"/>
        <v>0.98415</v>
      </c>
      <c r="EY10" s="47">
        <f t="shared" si="11"/>
        <v>0.5013750000000001</v>
      </c>
      <c r="EZ10" s="47">
        <f>SUM(EZ11:EZ13)</f>
        <v>0.5271089999999999</v>
      </c>
      <c r="FA10" s="47">
        <f>SUM(FA11:FA13)</f>
        <v>0.41303700000000004</v>
      </c>
      <c r="FB10" s="47">
        <f>SUM(FB11:FB13)</f>
        <v>0.5213909999999999</v>
      </c>
      <c r="FC10" s="47">
        <f>SUM(FC11:FC13)</f>
        <v>0.607829</v>
      </c>
      <c r="FD10" s="49">
        <f t="shared" si="11"/>
        <v>0.5206339999999999</v>
      </c>
      <c r="FE10" s="47">
        <f t="shared" si="11"/>
        <v>0.316702</v>
      </c>
      <c r="FF10" s="47">
        <f t="shared" si="11"/>
        <v>0.5790040000000001</v>
      </c>
      <c r="FG10" s="49">
        <f t="shared" si="11"/>
        <v>0.582192</v>
      </c>
      <c r="FH10" s="49">
        <f t="shared" si="11"/>
        <v>1.060674</v>
      </c>
      <c r="FI10" s="49">
        <f t="shared" si="11"/>
        <v>1.6382720000000002</v>
      </c>
      <c r="FJ10" s="49">
        <f t="shared" si="11"/>
        <v>0.546479</v>
      </c>
      <c r="FK10" s="49">
        <f aca="true" t="shared" si="12" ref="FK10:FU10">SUM(FK11:FK13)</f>
        <v>0.46314299999999997</v>
      </c>
      <c r="FL10" s="49">
        <f t="shared" si="12"/>
        <v>0.369955</v>
      </c>
      <c r="FM10" s="49">
        <f t="shared" si="12"/>
        <v>0.514225</v>
      </c>
      <c r="FN10" s="49">
        <f t="shared" si="12"/>
        <v>0.72571</v>
      </c>
      <c r="FO10" s="49">
        <f t="shared" si="12"/>
        <v>0</v>
      </c>
      <c r="FP10" s="49">
        <f t="shared" si="12"/>
        <v>0</v>
      </c>
      <c r="FQ10" s="49">
        <f t="shared" si="12"/>
        <v>0</v>
      </c>
      <c r="FR10" s="49">
        <f t="shared" si="12"/>
        <v>0</v>
      </c>
      <c r="FS10" s="49">
        <f t="shared" si="12"/>
        <v>0</v>
      </c>
      <c r="FT10" s="49">
        <f t="shared" si="12"/>
        <v>0</v>
      </c>
      <c r="FU10" s="49">
        <f t="shared" si="12"/>
        <v>0</v>
      </c>
      <c r="FV10" s="255"/>
    </row>
    <row r="11" spans="2:178" ht="15">
      <c r="B11" s="53" t="s">
        <v>4</v>
      </c>
      <c r="C11" s="54">
        <v>0.924</v>
      </c>
      <c r="D11" s="55">
        <v>25.458122</v>
      </c>
      <c r="E11" s="55">
        <v>0.091</v>
      </c>
      <c r="F11" s="56">
        <v>0.273116</v>
      </c>
      <c r="G11" s="56">
        <v>15.757988</v>
      </c>
      <c r="H11" s="56">
        <v>1.879443</v>
      </c>
      <c r="I11" s="56">
        <v>0.543987</v>
      </c>
      <c r="J11" s="56">
        <v>0.046323</v>
      </c>
      <c r="K11" s="56">
        <v>0.337187</v>
      </c>
      <c r="L11" s="57">
        <f>'[2]fara spitale'!L15</f>
        <v>0.5573790000000001</v>
      </c>
      <c r="M11" s="57">
        <v>0.385118</v>
      </c>
      <c r="N11" s="57">
        <v>2.124164</v>
      </c>
      <c r="O11" s="56">
        <v>0.210709</v>
      </c>
      <c r="P11" s="57">
        <v>1.02696</v>
      </c>
      <c r="Q11" s="57">
        <v>1.028233</v>
      </c>
      <c r="R11" s="57">
        <v>0.423997</v>
      </c>
      <c r="S11" s="57">
        <v>0.024344</v>
      </c>
      <c r="T11" s="57">
        <v>0.329085</v>
      </c>
      <c r="U11" s="57">
        <v>0.035545</v>
      </c>
      <c r="V11" s="56">
        <v>0.291792</v>
      </c>
      <c r="W11" s="57">
        <v>0.024534</v>
      </c>
      <c r="X11" s="57">
        <v>0.025746</v>
      </c>
      <c r="Y11" s="57">
        <v>0.009702</v>
      </c>
      <c r="Z11" s="59">
        <v>0.027114</v>
      </c>
      <c r="AA11" s="232">
        <v>0.028326</v>
      </c>
      <c r="AB11" s="233">
        <v>0.020892</v>
      </c>
      <c r="AC11" s="56">
        <v>0</v>
      </c>
      <c r="AD11" s="57">
        <v>0.010942</v>
      </c>
      <c r="AE11" s="57">
        <v>0.00936</v>
      </c>
      <c r="AF11" s="57">
        <v>0.004477</v>
      </c>
      <c r="AG11" s="56">
        <v>0.005689</v>
      </c>
      <c r="AH11" s="56">
        <v>0.003636</v>
      </c>
      <c r="AI11" s="56">
        <v>0.017256</v>
      </c>
      <c r="AJ11" s="56">
        <v>0</v>
      </c>
      <c r="AK11" s="56">
        <v>0</v>
      </c>
      <c r="AL11" s="56">
        <v>0.129275</v>
      </c>
      <c r="AM11" s="56"/>
      <c r="AN11" s="56"/>
      <c r="AO11" s="56"/>
      <c r="AP11" s="56"/>
      <c r="AQ11" s="56"/>
      <c r="AR11" s="56"/>
      <c r="AS11" s="56"/>
      <c r="AT11" s="3"/>
      <c r="AU11" s="54">
        <v>0.862488</v>
      </c>
      <c r="AV11" s="60">
        <v>1.194798</v>
      </c>
      <c r="AW11" s="55">
        <v>0.487397</v>
      </c>
      <c r="AX11" s="81">
        <v>0.321439</v>
      </c>
      <c r="AY11" s="56">
        <v>0.202785</v>
      </c>
      <c r="AZ11" s="82">
        <v>0.818227</v>
      </c>
      <c r="BA11" s="82">
        <v>2.064978</v>
      </c>
      <c r="BB11" s="249">
        <v>0.641302</v>
      </c>
      <c r="BC11" s="59">
        <v>0.325825</v>
      </c>
      <c r="BD11" s="81">
        <v>0.491886</v>
      </c>
      <c r="BE11" s="81">
        <v>0.495041</v>
      </c>
      <c r="BF11" s="81">
        <v>0.473402</v>
      </c>
      <c r="BG11" s="59">
        <v>0.252203</v>
      </c>
      <c r="BH11" s="81">
        <v>0.353302</v>
      </c>
      <c r="BI11" s="81">
        <v>0.413957</v>
      </c>
      <c r="BJ11" s="81">
        <v>0.308532</v>
      </c>
      <c r="BK11" s="81">
        <v>0.821093</v>
      </c>
      <c r="BL11" s="81">
        <v>0.58868</v>
      </c>
      <c r="BM11" s="81">
        <v>0.462389</v>
      </c>
      <c r="BN11" s="59">
        <v>0.119841</v>
      </c>
      <c r="BO11" s="57">
        <v>0.109003</v>
      </c>
      <c r="BP11" s="81">
        <v>0.139122</v>
      </c>
      <c r="BQ11" s="57">
        <v>0.136717</v>
      </c>
      <c r="BR11" s="59">
        <v>0.147471</v>
      </c>
      <c r="BS11" s="59">
        <v>0.058194</v>
      </c>
      <c r="BT11" s="63">
        <v>0.044828</v>
      </c>
      <c r="BU11" s="59">
        <v>0.058582</v>
      </c>
      <c r="BV11" s="81">
        <v>0.103546</v>
      </c>
      <c r="BW11" s="81">
        <v>0.097026</v>
      </c>
      <c r="BX11" s="57">
        <v>0.584004</v>
      </c>
      <c r="BY11" s="2">
        <v>0.519461</v>
      </c>
      <c r="BZ11" s="59">
        <v>0.202391</v>
      </c>
      <c r="CA11" s="59">
        <v>0</v>
      </c>
      <c r="CB11" s="59">
        <v>0</v>
      </c>
      <c r="CC11" s="56">
        <v>0.152612</v>
      </c>
      <c r="CD11" s="59">
        <v>0.150522</v>
      </c>
      <c r="CE11" s="59"/>
      <c r="CF11" s="59"/>
      <c r="CG11" s="59"/>
      <c r="CH11" s="59"/>
      <c r="CI11" s="59"/>
      <c r="CJ11" s="59"/>
      <c r="CK11" s="59"/>
      <c r="CL11" s="83"/>
      <c r="CM11" s="60">
        <v>1.973326</v>
      </c>
      <c r="CN11" s="60"/>
      <c r="CO11" s="61"/>
      <c r="CP11" s="54"/>
      <c r="CQ11" s="60"/>
      <c r="CR11" s="55"/>
      <c r="CS11" s="55"/>
      <c r="CT11" s="55"/>
      <c r="CU11" s="60"/>
      <c r="CV11" s="55"/>
      <c r="CW11" s="55"/>
      <c r="CX11" s="55"/>
      <c r="CY11" s="55"/>
      <c r="CZ11" s="55"/>
      <c r="DA11" s="55"/>
      <c r="DB11" s="55"/>
      <c r="DC11" s="55"/>
      <c r="DD11" s="55">
        <v>0</v>
      </c>
      <c r="DE11" s="73">
        <v>0.007893</v>
      </c>
      <c r="DF11" s="60"/>
      <c r="DG11" s="84">
        <v>0</v>
      </c>
      <c r="DH11" s="55"/>
      <c r="DI11" s="55"/>
      <c r="DJ11" s="73">
        <v>0</v>
      </c>
      <c r="DK11" s="55"/>
      <c r="DL11" s="55"/>
      <c r="DM11" s="55">
        <v>0</v>
      </c>
      <c r="DN11" s="55">
        <v>0</v>
      </c>
      <c r="DO11" s="231">
        <v>0</v>
      </c>
      <c r="DP11" s="55"/>
      <c r="DQ11" s="85"/>
      <c r="DR11" s="55"/>
      <c r="DS11" s="55"/>
      <c r="DT11" s="55"/>
      <c r="DU11" s="55"/>
      <c r="DV11" s="60"/>
      <c r="DW11" s="55"/>
      <c r="DX11" s="85"/>
      <c r="DY11" s="55"/>
      <c r="DZ11" s="55"/>
      <c r="EA11" s="60"/>
      <c r="EB11" s="55"/>
      <c r="EC11" s="55"/>
      <c r="ED11" s="85"/>
      <c r="EE11" s="62">
        <f>C11+AU11+CM11</f>
        <v>3.759814</v>
      </c>
      <c r="EF11" s="55">
        <f aca="true" t="shared" si="13" ref="EF11:EH13">D11+CN11+AV11</f>
        <v>26.652919999999998</v>
      </c>
      <c r="EG11" s="60">
        <f t="shared" si="13"/>
        <v>0.578397</v>
      </c>
      <c r="EH11" s="68">
        <f t="shared" si="13"/>
        <v>0.594555</v>
      </c>
      <c r="EI11" s="69">
        <f aca="true" t="shared" si="14" ref="EI11:ER13">G11+AY11+CQ11</f>
        <v>15.960773</v>
      </c>
      <c r="EJ11" s="69">
        <f t="shared" si="14"/>
        <v>2.69767</v>
      </c>
      <c r="EK11" s="13">
        <f t="shared" si="14"/>
        <v>2.608965</v>
      </c>
      <c r="EL11" s="68">
        <f t="shared" si="14"/>
        <v>0.687625</v>
      </c>
      <c r="EM11" s="70">
        <f t="shared" si="14"/>
        <v>0.6630119999999999</v>
      </c>
      <c r="EN11" s="70">
        <f t="shared" si="14"/>
        <v>1.0492650000000001</v>
      </c>
      <c r="EO11" s="70">
        <f t="shared" si="14"/>
        <v>0.880159</v>
      </c>
      <c r="EP11" s="70">
        <f t="shared" si="14"/>
        <v>2.597566</v>
      </c>
      <c r="EQ11" s="70">
        <f t="shared" si="14"/>
        <v>0.462912</v>
      </c>
      <c r="ER11" s="70">
        <f t="shared" si="14"/>
        <v>1.380262</v>
      </c>
      <c r="ES11" s="70">
        <f aca="true" t="shared" si="15" ref="ES11:FB13">Q11+BI11+DA11</f>
        <v>1.44219</v>
      </c>
      <c r="ET11" s="70">
        <f t="shared" si="15"/>
        <v>0.732529</v>
      </c>
      <c r="EU11" s="70">
        <f t="shared" si="15"/>
        <v>0.845437</v>
      </c>
      <c r="EV11" s="70">
        <f t="shared" si="15"/>
        <v>0.9177649999999999</v>
      </c>
      <c r="EW11" s="70">
        <f t="shared" si="15"/>
        <v>0.505827</v>
      </c>
      <c r="EX11" s="70">
        <f t="shared" si="15"/>
        <v>0.411633</v>
      </c>
      <c r="EY11" s="69">
        <f t="shared" si="15"/>
        <v>0.13353700000000002</v>
      </c>
      <c r="EZ11" s="69">
        <f t="shared" si="15"/>
        <v>0.164868</v>
      </c>
      <c r="FA11" s="69">
        <f t="shared" si="15"/>
        <v>0.146419</v>
      </c>
      <c r="FB11" s="69">
        <f t="shared" si="15"/>
        <v>0.174585</v>
      </c>
      <c r="FC11" s="69">
        <f aca="true" t="shared" si="16" ref="FC11:FN13">AA11+BS11+DK11</f>
        <v>0.08652</v>
      </c>
      <c r="FD11" s="69">
        <f t="shared" si="16"/>
        <v>0.06572</v>
      </c>
      <c r="FE11" s="69">
        <f t="shared" si="16"/>
        <v>0.058582</v>
      </c>
      <c r="FF11" s="69">
        <f t="shared" si="16"/>
        <v>0.114488</v>
      </c>
      <c r="FG11" s="69">
        <f t="shared" si="16"/>
        <v>0.10638600000000001</v>
      </c>
      <c r="FH11" s="69">
        <f t="shared" si="16"/>
        <v>0.5884809999999999</v>
      </c>
      <c r="FI11" s="69">
        <f t="shared" si="16"/>
        <v>0.52515</v>
      </c>
      <c r="FJ11" s="70">
        <f t="shared" si="16"/>
        <v>0.206027</v>
      </c>
      <c r="FK11" s="70">
        <f t="shared" si="16"/>
        <v>0.017256</v>
      </c>
      <c r="FL11" s="70">
        <f t="shared" si="16"/>
        <v>0</v>
      </c>
      <c r="FM11" s="70">
        <f t="shared" si="16"/>
        <v>0.152612</v>
      </c>
      <c r="FN11" s="70">
        <f t="shared" si="16"/>
        <v>0.27979699999999996</v>
      </c>
      <c r="FO11" s="71"/>
      <c r="FP11" s="71"/>
      <c r="FQ11" s="71"/>
      <c r="FR11" s="71"/>
      <c r="FS11" s="71"/>
      <c r="FT11" s="71"/>
      <c r="FU11" s="267"/>
      <c r="FV11" s="255"/>
    </row>
    <row r="12" spans="2:178" ht="15" thickBot="1">
      <c r="B12" s="53" t="s">
        <v>5</v>
      </c>
      <c r="C12" s="54">
        <v>6.059458</v>
      </c>
      <c r="D12" s="55">
        <v>23.768143</v>
      </c>
      <c r="E12" s="55">
        <v>0.348</v>
      </c>
      <c r="F12" s="56">
        <v>0.652457</v>
      </c>
      <c r="G12" s="56">
        <v>0.508437</v>
      </c>
      <c r="H12" s="56">
        <v>17.603521</v>
      </c>
      <c r="I12" s="56">
        <v>12.266704</v>
      </c>
      <c r="J12" s="56">
        <v>0</v>
      </c>
      <c r="K12" s="56">
        <v>0.746153</v>
      </c>
      <c r="L12" s="57">
        <f>'[2]fara spitale'!L16</f>
        <v>0.766712</v>
      </c>
      <c r="M12" s="57">
        <v>1.602539</v>
      </c>
      <c r="N12" s="57">
        <v>1.646007</v>
      </c>
      <c r="O12" s="56">
        <v>0.001112</v>
      </c>
      <c r="P12" s="57">
        <v>0.040406</v>
      </c>
      <c r="Q12" s="57">
        <v>0.798085</v>
      </c>
      <c r="R12" s="57">
        <v>0.673499</v>
      </c>
      <c r="S12" s="57">
        <v>0.107028</v>
      </c>
      <c r="T12" s="57">
        <v>0.077754</v>
      </c>
      <c r="U12" s="57">
        <v>0.001112</v>
      </c>
      <c r="V12" s="56">
        <v>0.001112</v>
      </c>
      <c r="W12" s="57">
        <v>0.001112</v>
      </c>
      <c r="X12" s="57">
        <v>0.001112</v>
      </c>
      <c r="Y12" s="57">
        <v>0</v>
      </c>
      <c r="Z12" s="59">
        <v>0.001112</v>
      </c>
      <c r="AA12" s="232">
        <v>0.001112</v>
      </c>
      <c r="AB12" s="233">
        <v>0.008766</v>
      </c>
      <c r="AC12" s="56">
        <v>0</v>
      </c>
      <c r="AD12" s="57">
        <v>0</v>
      </c>
      <c r="AE12" s="57">
        <v>0.01129</v>
      </c>
      <c r="AF12" s="57">
        <v>0.008148</v>
      </c>
      <c r="AG12" s="56">
        <v>0.019438</v>
      </c>
      <c r="AH12" s="56">
        <v>0.007654</v>
      </c>
      <c r="AI12" s="56">
        <v>0.001112</v>
      </c>
      <c r="AJ12" s="56">
        <v>0.004848</v>
      </c>
      <c r="AK12" s="56">
        <v>0.001212</v>
      </c>
      <c r="AL12" s="56">
        <v>0</v>
      </c>
      <c r="AM12" s="56"/>
      <c r="AN12" s="56"/>
      <c r="AO12" s="56"/>
      <c r="AP12" s="56"/>
      <c r="AQ12" s="56"/>
      <c r="AR12" s="56"/>
      <c r="AS12" s="56"/>
      <c r="AT12" s="3"/>
      <c r="AU12" s="86">
        <v>1.221318</v>
      </c>
      <c r="AV12" s="87">
        <v>1.381653</v>
      </c>
      <c r="AW12" s="87">
        <v>1.399465</v>
      </c>
      <c r="AX12" s="59">
        <v>0.364655</v>
      </c>
      <c r="AY12" s="56">
        <v>0.61807</v>
      </c>
      <c r="AZ12" s="2">
        <v>0.71104</v>
      </c>
      <c r="BA12" s="82">
        <v>1.242549</v>
      </c>
      <c r="BB12" s="249">
        <v>0.28736</v>
      </c>
      <c r="BC12" s="59">
        <v>0.307247</v>
      </c>
      <c r="BD12" s="59">
        <v>0.323302</v>
      </c>
      <c r="BE12" s="59">
        <v>0.175685</v>
      </c>
      <c r="BF12" s="59">
        <v>0.099574</v>
      </c>
      <c r="BG12" s="59">
        <v>0.09012</v>
      </c>
      <c r="BH12" s="59">
        <v>0.093803</v>
      </c>
      <c r="BI12" s="59">
        <v>0.070791</v>
      </c>
      <c r="BJ12" s="59">
        <v>0.159562</v>
      </c>
      <c r="BK12" s="59">
        <v>0.349701</v>
      </c>
      <c r="BL12" s="81">
        <v>0.233871</v>
      </c>
      <c r="BM12" s="81">
        <v>0.1825</v>
      </c>
      <c r="BN12" s="59">
        <v>0.01705</v>
      </c>
      <c r="BO12" s="57">
        <v>0.002367</v>
      </c>
      <c r="BP12" s="81">
        <v>0.000451</v>
      </c>
      <c r="BQ12" s="57">
        <v>0.000551</v>
      </c>
      <c r="BR12" s="59">
        <v>0</v>
      </c>
      <c r="BS12" s="59">
        <v>0.107458</v>
      </c>
      <c r="BT12" s="63">
        <v>0.100517</v>
      </c>
      <c r="BU12" s="59">
        <v>0.100517</v>
      </c>
      <c r="BV12" s="81">
        <v>0.100517</v>
      </c>
      <c r="BW12" s="81">
        <v>0.100517</v>
      </c>
      <c r="BX12" s="57">
        <v>0.115781</v>
      </c>
      <c r="BY12" s="59">
        <v>0.050232</v>
      </c>
      <c r="BZ12" s="59">
        <v>0.010532</v>
      </c>
      <c r="CA12" s="59">
        <v>0.13969</v>
      </c>
      <c r="CB12" s="59">
        <v>0.1243</v>
      </c>
      <c r="CC12" s="233">
        <v>0.115958</v>
      </c>
      <c r="CD12" s="59">
        <v>0.109958</v>
      </c>
      <c r="CE12" s="59"/>
      <c r="CF12" s="59"/>
      <c r="CG12" s="59"/>
      <c r="CH12" s="59"/>
      <c r="CI12" s="59"/>
      <c r="CJ12" s="59"/>
      <c r="CK12" s="59"/>
      <c r="CL12" s="83"/>
      <c r="CM12" s="60">
        <v>5.215285</v>
      </c>
      <c r="CN12" s="60"/>
      <c r="CO12" s="61"/>
      <c r="CP12" s="54"/>
      <c r="CQ12" s="60"/>
      <c r="CR12" s="55"/>
      <c r="CS12" s="55"/>
      <c r="CT12" s="55"/>
      <c r="CU12" s="60"/>
      <c r="CV12" s="55"/>
      <c r="CW12" s="55"/>
      <c r="CX12" s="55"/>
      <c r="CY12" s="55"/>
      <c r="CZ12" s="55"/>
      <c r="DA12" s="55"/>
      <c r="DB12" s="55"/>
      <c r="DC12" s="55"/>
      <c r="DD12" s="55">
        <v>0</v>
      </c>
      <c r="DE12" s="73">
        <v>0</v>
      </c>
      <c r="DF12" s="60"/>
      <c r="DG12" s="84">
        <v>0</v>
      </c>
      <c r="DH12" s="55"/>
      <c r="DI12" s="55"/>
      <c r="DJ12" s="73">
        <v>0</v>
      </c>
      <c r="DK12" s="55"/>
      <c r="DL12" s="55"/>
      <c r="DM12" s="55">
        <v>0</v>
      </c>
      <c r="DN12" s="55">
        <v>0</v>
      </c>
      <c r="DO12" s="63">
        <v>0</v>
      </c>
      <c r="DP12" s="55"/>
      <c r="DQ12" s="85"/>
      <c r="DR12" s="55"/>
      <c r="DS12" s="55"/>
      <c r="DT12" s="55"/>
      <c r="DU12" s="55"/>
      <c r="DV12" s="60"/>
      <c r="DW12" s="55"/>
      <c r="DX12" s="85"/>
      <c r="DY12" s="55"/>
      <c r="DZ12" s="55"/>
      <c r="EA12" s="60"/>
      <c r="EB12" s="55"/>
      <c r="EC12" s="55"/>
      <c r="ED12" s="85"/>
      <c r="EE12" s="62">
        <f>C12+AU12+CM12</f>
        <v>12.496061000000001</v>
      </c>
      <c r="EF12" s="55">
        <f t="shared" si="13"/>
        <v>25.149796</v>
      </c>
      <c r="EG12" s="60">
        <f t="shared" si="13"/>
        <v>1.747465</v>
      </c>
      <c r="EH12" s="68">
        <f t="shared" si="13"/>
        <v>1.017112</v>
      </c>
      <c r="EI12" s="69">
        <f t="shared" si="14"/>
        <v>1.1265070000000001</v>
      </c>
      <c r="EJ12" s="69">
        <f t="shared" si="14"/>
        <v>18.314561</v>
      </c>
      <c r="EK12" s="13">
        <f t="shared" si="14"/>
        <v>13.509253000000001</v>
      </c>
      <c r="EL12" s="68">
        <f t="shared" si="14"/>
        <v>0.28736</v>
      </c>
      <c r="EM12" s="70">
        <f t="shared" si="14"/>
        <v>1.0534</v>
      </c>
      <c r="EN12" s="70">
        <f t="shared" si="14"/>
        <v>1.090014</v>
      </c>
      <c r="EO12" s="70">
        <f t="shared" si="14"/>
        <v>1.778224</v>
      </c>
      <c r="EP12" s="70">
        <f t="shared" si="14"/>
        <v>1.745581</v>
      </c>
      <c r="EQ12" s="70">
        <f t="shared" si="14"/>
        <v>0.09123200000000001</v>
      </c>
      <c r="ER12" s="70">
        <f t="shared" si="14"/>
        <v>0.134209</v>
      </c>
      <c r="ES12" s="70">
        <f t="shared" si="15"/>
        <v>0.8688760000000001</v>
      </c>
      <c r="ET12" s="70">
        <f t="shared" si="15"/>
        <v>0.8330609999999999</v>
      </c>
      <c r="EU12" s="70">
        <f t="shared" si="15"/>
        <v>0.456729</v>
      </c>
      <c r="EV12" s="70">
        <f t="shared" si="15"/>
        <v>0.311625</v>
      </c>
      <c r="EW12" s="70">
        <f t="shared" si="15"/>
        <v>0.183612</v>
      </c>
      <c r="EX12" s="70">
        <f t="shared" si="15"/>
        <v>0.018161999999999998</v>
      </c>
      <c r="EY12" s="69">
        <f t="shared" si="15"/>
        <v>0.0034790000000000003</v>
      </c>
      <c r="EZ12" s="69">
        <f t="shared" si="15"/>
        <v>0.001563</v>
      </c>
      <c r="FA12" s="69">
        <f t="shared" si="15"/>
        <v>0.000551</v>
      </c>
      <c r="FB12" s="69">
        <f t="shared" si="15"/>
        <v>0.001112</v>
      </c>
      <c r="FC12" s="69">
        <f t="shared" si="16"/>
        <v>0.10857</v>
      </c>
      <c r="FD12" s="69">
        <f t="shared" si="16"/>
        <v>0.10928299999999999</v>
      </c>
      <c r="FE12" s="69">
        <f t="shared" si="16"/>
        <v>0.100517</v>
      </c>
      <c r="FF12" s="69">
        <f t="shared" si="16"/>
        <v>0.100517</v>
      </c>
      <c r="FG12" s="69">
        <f t="shared" si="16"/>
        <v>0.11180699999999999</v>
      </c>
      <c r="FH12" s="69">
        <f t="shared" si="16"/>
        <v>0.123929</v>
      </c>
      <c r="FI12" s="69">
        <f t="shared" si="16"/>
        <v>0.06967</v>
      </c>
      <c r="FJ12" s="69">
        <f t="shared" si="16"/>
        <v>0.018186</v>
      </c>
      <c r="FK12" s="69">
        <f t="shared" si="16"/>
        <v>0.140802</v>
      </c>
      <c r="FL12" s="69">
        <f t="shared" si="16"/>
        <v>0.12914799999999999</v>
      </c>
      <c r="FM12" s="69">
        <f t="shared" si="16"/>
        <v>0.11717000000000001</v>
      </c>
      <c r="FN12" s="69">
        <f t="shared" si="16"/>
        <v>0.109958</v>
      </c>
      <c r="FO12" s="71"/>
      <c r="FP12" s="71"/>
      <c r="FQ12" s="71"/>
      <c r="FR12" s="71"/>
      <c r="FS12" s="71"/>
      <c r="FT12" s="71"/>
      <c r="FU12" s="267"/>
      <c r="FV12" s="255"/>
    </row>
    <row r="13" spans="2:178" ht="15">
      <c r="B13" s="53" t="s">
        <v>6</v>
      </c>
      <c r="C13" s="54">
        <v>4.679</v>
      </c>
      <c r="D13" s="55">
        <v>0.203676</v>
      </c>
      <c r="E13" s="55"/>
      <c r="F13" s="56">
        <v>0.299667</v>
      </c>
      <c r="G13" s="56">
        <v>0.735918</v>
      </c>
      <c r="H13" s="56">
        <v>0.666895</v>
      </c>
      <c r="I13" s="56">
        <v>0.558864</v>
      </c>
      <c r="J13" s="56">
        <v>0.423026</v>
      </c>
      <c r="K13" s="56">
        <v>0.427272</v>
      </c>
      <c r="L13" s="57">
        <f>'[2]fara spitale'!L17</f>
        <v>0.427221</v>
      </c>
      <c r="M13" s="57">
        <v>0.422215</v>
      </c>
      <c r="N13" s="57">
        <v>0.307992</v>
      </c>
      <c r="O13" s="56">
        <v>0.375244</v>
      </c>
      <c r="P13" s="57">
        <v>0.301201</v>
      </c>
      <c r="Q13" s="57">
        <v>0.301001</v>
      </c>
      <c r="R13" s="57">
        <v>0.300959</v>
      </c>
      <c r="S13" s="57">
        <v>0.300959</v>
      </c>
      <c r="T13" s="57">
        <v>0.300959</v>
      </c>
      <c r="U13" s="57">
        <v>0.300959</v>
      </c>
      <c r="V13" s="56">
        <v>0.300959</v>
      </c>
      <c r="W13" s="57">
        <v>0.298223</v>
      </c>
      <c r="X13" s="57">
        <v>0.300959</v>
      </c>
      <c r="Y13" s="57">
        <v>0.213292</v>
      </c>
      <c r="Z13" s="59">
        <v>0.300959</v>
      </c>
      <c r="AA13" s="232">
        <v>0.300959</v>
      </c>
      <c r="AB13" s="233">
        <v>0.300959</v>
      </c>
      <c r="AC13" s="56">
        <v>0.112931</v>
      </c>
      <c r="AD13" s="57">
        <v>0.319327</v>
      </c>
      <c r="AE13" s="57">
        <v>0.319327</v>
      </c>
      <c r="AF13" s="57">
        <v>0.303592</v>
      </c>
      <c r="AG13" s="56">
        <v>0.319327</v>
      </c>
      <c r="AH13" s="56">
        <v>0.319327</v>
      </c>
      <c r="AI13" s="56">
        <v>0.300959</v>
      </c>
      <c r="AJ13" s="56">
        <v>0.236681</v>
      </c>
      <c r="AK13" s="56">
        <v>0.240317</v>
      </c>
      <c r="AL13" s="56">
        <v>0.331829</v>
      </c>
      <c r="AM13" s="56"/>
      <c r="AN13" s="56"/>
      <c r="AO13" s="56"/>
      <c r="AP13" s="56"/>
      <c r="AQ13" s="56"/>
      <c r="AR13" s="56"/>
      <c r="AS13" s="56"/>
      <c r="AT13" s="3"/>
      <c r="AU13" s="60">
        <v>1.75505</v>
      </c>
      <c r="AV13" s="60">
        <v>0.705555</v>
      </c>
      <c r="AW13" s="60">
        <v>2.016879</v>
      </c>
      <c r="AX13" s="81">
        <v>3.012061</v>
      </c>
      <c r="AY13" s="56">
        <v>2.303981</v>
      </c>
      <c r="AZ13" s="2">
        <v>2.83759</v>
      </c>
      <c r="BA13" s="82">
        <v>2.603853</v>
      </c>
      <c r="BB13" s="249">
        <v>0.765563</v>
      </c>
      <c r="BC13" s="59">
        <v>0.734515</v>
      </c>
      <c r="BD13" s="59">
        <v>0.427087</v>
      </c>
      <c r="BE13" s="59">
        <v>0.352745</v>
      </c>
      <c r="BF13" s="59">
        <v>0.080965</v>
      </c>
      <c r="BG13" s="59">
        <v>0.12398</v>
      </c>
      <c r="BH13" s="59">
        <v>0.091989</v>
      </c>
      <c r="BI13" s="59">
        <v>0.038567</v>
      </c>
      <c r="BJ13" s="59">
        <v>0.038567</v>
      </c>
      <c r="BK13" s="59">
        <v>0.064837</v>
      </c>
      <c r="BL13" s="59">
        <v>0.038346</v>
      </c>
      <c r="BM13" s="81">
        <v>0.038346</v>
      </c>
      <c r="BN13" s="59">
        <v>0.237583</v>
      </c>
      <c r="BO13" s="57">
        <v>0.050323</v>
      </c>
      <c r="BP13" s="81">
        <v>0.043915</v>
      </c>
      <c r="BQ13" s="57">
        <v>0.038346</v>
      </c>
      <c r="BR13" s="59">
        <v>0.038409</v>
      </c>
      <c r="BS13" s="59">
        <v>0.105454</v>
      </c>
      <c r="BT13" s="63">
        <v>0.038346</v>
      </c>
      <c r="BU13" s="59">
        <v>0.038346</v>
      </c>
      <c r="BV13" s="81">
        <v>0.038346</v>
      </c>
      <c r="BW13" s="81">
        <v>0.038346</v>
      </c>
      <c r="BX13" s="57">
        <v>0.038346</v>
      </c>
      <c r="BY13" s="59">
        <v>0.717799</v>
      </c>
      <c r="BZ13" s="59">
        <v>0</v>
      </c>
      <c r="CA13" s="59">
        <v>0</v>
      </c>
      <c r="CB13" s="59">
        <v>0</v>
      </c>
      <c r="CC13" s="233">
        <v>0</v>
      </c>
      <c r="CD13" s="59"/>
      <c r="CE13" s="59"/>
      <c r="CF13" s="59"/>
      <c r="CG13" s="59"/>
      <c r="CH13" s="59"/>
      <c r="CI13" s="59"/>
      <c r="CJ13" s="59"/>
      <c r="CK13" s="59"/>
      <c r="CL13" s="83"/>
      <c r="CM13" s="60">
        <v>45.060431</v>
      </c>
      <c r="CN13" s="60"/>
      <c r="CO13" s="61"/>
      <c r="CP13" s="54"/>
      <c r="CQ13" s="60"/>
      <c r="CR13" s="55"/>
      <c r="CS13" s="55"/>
      <c r="CT13" s="55"/>
      <c r="CU13" s="60"/>
      <c r="CV13" s="55"/>
      <c r="CW13" s="55"/>
      <c r="CX13" s="55"/>
      <c r="CY13" s="55"/>
      <c r="CZ13" s="55"/>
      <c r="DA13" s="55"/>
      <c r="DB13" s="55"/>
      <c r="DC13" s="55"/>
      <c r="DD13" s="55">
        <v>0.015</v>
      </c>
      <c r="DE13" s="73">
        <v>0.015813</v>
      </c>
      <c r="DF13" s="73">
        <v>0.015813</v>
      </c>
      <c r="DG13" s="84">
        <v>0.015813</v>
      </c>
      <c r="DH13" s="73">
        <v>0.015804</v>
      </c>
      <c r="DI13" s="73">
        <v>0.014429</v>
      </c>
      <c r="DJ13" s="73">
        <v>0.006326</v>
      </c>
      <c r="DK13" s="234">
        <v>0.006326</v>
      </c>
      <c r="DL13" s="73">
        <v>0.006326</v>
      </c>
      <c r="DM13" s="73">
        <v>0.006326</v>
      </c>
      <c r="DN13" s="73">
        <v>0.006326</v>
      </c>
      <c r="DO13" s="73">
        <v>0.006326</v>
      </c>
      <c r="DP13" s="73">
        <v>0.006326</v>
      </c>
      <c r="DQ13" s="75">
        <v>0.006326</v>
      </c>
      <c r="DR13" s="73">
        <v>0.002939</v>
      </c>
      <c r="DS13" s="73">
        <v>0.004126</v>
      </c>
      <c r="DT13" s="73">
        <v>0.004126</v>
      </c>
      <c r="DU13" s="73">
        <v>0.004126</v>
      </c>
      <c r="DV13" s="73">
        <v>0.004126</v>
      </c>
      <c r="DW13" s="73"/>
      <c r="DX13" s="75"/>
      <c r="DY13" s="73"/>
      <c r="DZ13" s="73"/>
      <c r="EA13" s="84"/>
      <c r="EB13" s="73"/>
      <c r="EC13" s="73"/>
      <c r="ED13" s="75"/>
      <c r="EE13" s="62">
        <f>C13+AU13+CM13</f>
        <v>51.494481</v>
      </c>
      <c r="EF13" s="55">
        <f t="shared" si="13"/>
        <v>0.909231</v>
      </c>
      <c r="EG13" s="60">
        <f t="shared" si="13"/>
        <v>2.016879</v>
      </c>
      <c r="EH13" s="68">
        <f t="shared" si="13"/>
        <v>3.311728</v>
      </c>
      <c r="EI13" s="69">
        <f t="shared" si="14"/>
        <v>3.0398989999999997</v>
      </c>
      <c r="EJ13" s="69">
        <f t="shared" si="14"/>
        <v>3.504485</v>
      </c>
      <c r="EK13" s="13">
        <f t="shared" si="14"/>
        <v>3.162717</v>
      </c>
      <c r="EL13" s="68">
        <f t="shared" si="14"/>
        <v>1.188589</v>
      </c>
      <c r="EM13" s="70">
        <f t="shared" si="14"/>
        <v>1.161787</v>
      </c>
      <c r="EN13" s="70">
        <f t="shared" si="14"/>
        <v>0.8543080000000001</v>
      </c>
      <c r="EO13" s="70">
        <f t="shared" si="14"/>
        <v>0.77496</v>
      </c>
      <c r="EP13" s="70">
        <f t="shared" si="14"/>
        <v>0.388957</v>
      </c>
      <c r="EQ13" s="70">
        <f t="shared" si="14"/>
        <v>0.499224</v>
      </c>
      <c r="ER13" s="70">
        <f t="shared" si="14"/>
        <v>0.39319</v>
      </c>
      <c r="ES13" s="70">
        <f t="shared" si="15"/>
        <v>0.33956800000000004</v>
      </c>
      <c r="ET13" s="70">
        <f t="shared" si="15"/>
        <v>0.339526</v>
      </c>
      <c r="EU13" s="70">
        <f t="shared" si="15"/>
        <v>0.365796</v>
      </c>
      <c r="EV13" s="70">
        <f t="shared" si="15"/>
        <v>0.354305</v>
      </c>
      <c r="EW13" s="70">
        <f t="shared" si="15"/>
        <v>0.355118</v>
      </c>
      <c r="EX13" s="70">
        <f t="shared" si="15"/>
        <v>0.5543549999999999</v>
      </c>
      <c r="EY13" s="69">
        <f t="shared" si="15"/>
        <v>0.36435900000000004</v>
      </c>
      <c r="EZ13" s="69">
        <f t="shared" si="15"/>
        <v>0.36067799999999994</v>
      </c>
      <c r="FA13" s="69">
        <f t="shared" si="15"/>
        <v>0.26606700000000005</v>
      </c>
      <c r="FB13" s="69">
        <f t="shared" si="15"/>
        <v>0.345694</v>
      </c>
      <c r="FC13" s="69">
        <f t="shared" si="16"/>
        <v>0.41273899999999997</v>
      </c>
      <c r="FD13" s="69">
        <f t="shared" si="16"/>
        <v>0.34563099999999997</v>
      </c>
      <c r="FE13" s="69">
        <f t="shared" si="16"/>
        <v>0.157603</v>
      </c>
      <c r="FF13" s="69">
        <f t="shared" si="16"/>
        <v>0.363999</v>
      </c>
      <c r="FG13" s="69">
        <f t="shared" si="16"/>
        <v>0.363999</v>
      </c>
      <c r="FH13" s="69">
        <f t="shared" si="16"/>
        <v>0.34826399999999996</v>
      </c>
      <c r="FI13" s="69">
        <f t="shared" si="16"/>
        <v>1.043452</v>
      </c>
      <c r="FJ13" s="69">
        <f t="shared" si="16"/>
        <v>0.32226600000000005</v>
      </c>
      <c r="FK13" s="69">
        <f t="shared" si="16"/>
        <v>0.305085</v>
      </c>
      <c r="FL13" s="69">
        <f t="shared" si="16"/>
        <v>0.240807</v>
      </c>
      <c r="FM13" s="69">
        <f t="shared" si="16"/>
        <v>0.244443</v>
      </c>
      <c r="FN13" s="69">
        <f t="shared" si="16"/>
        <v>0.335955</v>
      </c>
      <c r="FO13" s="71"/>
      <c r="FP13" s="71"/>
      <c r="FQ13" s="71"/>
      <c r="FR13" s="71"/>
      <c r="FS13" s="71"/>
      <c r="FT13" s="71"/>
      <c r="FU13" s="267"/>
      <c r="FV13" s="255"/>
    </row>
    <row r="14" spans="2:178" ht="26.25">
      <c r="B14" s="28" t="s">
        <v>19</v>
      </c>
      <c r="C14" s="29">
        <f>C15+C16+C17</f>
        <v>2.4625</v>
      </c>
      <c r="D14" s="30">
        <f>D15+D16+D17</f>
        <v>2.305284</v>
      </c>
      <c r="E14" s="30">
        <f>E15+E16+E17</f>
        <v>1.206</v>
      </c>
      <c r="F14" s="30">
        <f aca="true" t="shared" si="17" ref="F14:CO14">SUM(F15:F17)</f>
        <v>2.417716</v>
      </c>
      <c r="G14" s="32">
        <f t="shared" si="17"/>
        <v>2.874475</v>
      </c>
      <c r="H14" s="32">
        <f t="shared" si="17"/>
        <v>2.7723709999999997</v>
      </c>
      <c r="I14" s="32">
        <f t="shared" si="17"/>
        <v>1.725552</v>
      </c>
      <c r="J14" s="31">
        <f t="shared" si="17"/>
        <v>0</v>
      </c>
      <c r="K14" s="31">
        <f t="shared" si="17"/>
        <v>0</v>
      </c>
      <c r="L14" s="31">
        <f t="shared" si="17"/>
        <v>0</v>
      </c>
      <c r="M14" s="31">
        <f t="shared" si="17"/>
        <v>0</v>
      </c>
      <c r="N14" s="31">
        <f t="shared" si="17"/>
        <v>0</v>
      </c>
      <c r="O14" s="31">
        <f t="shared" si="17"/>
        <v>0</v>
      </c>
      <c r="P14" s="34">
        <f t="shared" si="17"/>
        <v>0</v>
      </c>
      <c r="Q14" s="31">
        <f t="shared" si="17"/>
        <v>0</v>
      </c>
      <c r="R14" s="31">
        <f t="shared" si="17"/>
        <v>0</v>
      </c>
      <c r="S14" s="31">
        <f t="shared" si="17"/>
        <v>0</v>
      </c>
      <c r="T14" s="31">
        <f t="shared" si="17"/>
        <v>0</v>
      </c>
      <c r="U14" s="31">
        <f t="shared" si="17"/>
        <v>0</v>
      </c>
      <c r="V14" s="31">
        <f t="shared" si="17"/>
        <v>0</v>
      </c>
      <c r="W14" s="34">
        <f t="shared" si="17"/>
        <v>0</v>
      </c>
      <c r="X14" s="34">
        <f t="shared" si="17"/>
        <v>0</v>
      </c>
      <c r="Y14" s="34">
        <f t="shared" si="17"/>
        <v>0</v>
      </c>
      <c r="Z14" s="31">
        <f t="shared" si="17"/>
        <v>0</v>
      </c>
      <c r="AA14" s="34">
        <f t="shared" si="17"/>
        <v>0</v>
      </c>
      <c r="AB14" s="34">
        <f t="shared" si="17"/>
        <v>0</v>
      </c>
      <c r="AC14" s="31">
        <f t="shared" si="17"/>
        <v>0</v>
      </c>
      <c r="AD14" s="34">
        <f t="shared" si="17"/>
        <v>0</v>
      </c>
      <c r="AE14" s="34">
        <f t="shared" si="17"/>
        <v>0</v>
      </c>
      <c r="AF14" s="31">
        <f t="shared" si="17"/>
        <v>0</v>
      </c>
      <c r="AG14" s="31">
        <f t="shared" si="17"/>
        <v>0</v>
      </c>
      <c r="AH14" s="31">
        <f t="shared" si="17"/>
        <v>0</v>
      </c>
      <c r="AI14" s="31">
        <f t="shared" si="17"/>
        <v>0</v>
      </c>
      <c r="AJ14" s="31">
        <f t="shared" si="17"/>
        <v>0</v>
      </c>
      <c r="AK14" s="31">
        <f t="shared" si="17"/>
        <v>0</v>
      </c>
      <c r="AL14" s="31">
        <f t="shared" si="17"/>
        <v>0</v>
      </c>
      <c r="AM14" s="31">
        <f t="shared" si="17"/>
        <v>0</v>
      </c>
      <c r="AN14" s="31">
        <f t="shared" si="17"/>
        <v>0</v>
      </c>
      <c r="AO14" s="31">
        <f t="shared" si="17"/>
        <v>0</v>
      </c>
      <c r="AP14" s="31">
        <f t="shared" si="17"/>
        <v>0</v>
      </c>
      <c r="AQ14" s="31">
        <f t="shared" si="17"/>
        <v>0</v>
      </c>
      <c r="AR14" s="31">
        <f t="shared" si="17"/>
        <v>0</v>
      </c>
      <c r="AS14" s="31">
        <f t="shared" si="17"/>
        <v>0</v>
      </c>
      <c r="AT14" s="34">
        <f t="shared" si="17"/>
        <v>0</v>
      </c>
      <c r="AU14" s="31">
        <f t="shared" si="17"/>
        <v>270.693519</v>
      </c>
      <c r="AV14" s="31">
        <f t="shared" si="17"/>
        <v>4.084898</v>
      </c>
      <c r="AW14" s="31">
        <f t="shared" si="17"/>
        <v>5.9795180000000006</v>
      </c>
      <c r="AX14" s="31">
        <f t="shared" si="17"/>
        <v>5.655297</v>
      </c>
      <c r="AY14" s="31">
        <f t="shared" si="17"/>
        <v>5.924227</v>
      </c>
      <c r="AZ14" s="31">
        <f t="shared" si="17"/>
        <v>8.184301</v>
      </c>
      <c r="BA14" s="37">
        <f t="shared" si="17"/>
        <v>11.769605</v>
      </c>
      <c r="BB14" s="42">
        <f t="shared" si="17"/>
        <v>7.224278999999999</v>
      </c>
      <c r="BC14" s="31">
        <f t="shared" si="17"/>
        <v>7.530271</v>
      </c>
      <c r="BD14" s="31">
        <f t="shared" si="17"/>
        <v>4.439599</v>
      </c>
      <c r="BE14" s="31">
        <f t="shared" si="17"/>
        <v>5.119156</v>
      </c>
      <c r="BF14" s="31">
        <f t="shared" si="17"/>
        <v>5.1584319999999995</v>
      </c>
      <c r="BG14" s="31">
        <f t="shared" si="17"/>
        <v>4.496047</v>
      </c>
      <c r="BH14" s="31">
        <f t="shared" si="17"/>
        <v>4.8136969999999994</v>
      </c>
      <c r="BI14" s="31">
        <f t="shared" si="17"/>
        <v>4.711746</v>
      </c>
      <c r="BJ14" s="31">
        <f t="shared" si="17"/>
        <v>4.689977</v>
      </c>
      <c r="BK14" s="31">
        <f t="shared" si="17"/>
        <v>4.933152</v>
      </c>
      <c r="BL14" s="31">
        <f t="shared" si="17"/>
        <v>2.155847</v>
      </c>
      <c r="BM14" s="31">
        <f t="shared" si="17"/>
        <v>2.224921</v>
      </c>
      <c r="BN14" s="31">
        <f t="shared" si="17"/>
        <v>2.284708</v>
      </c>
      <c r="BO14" s="34">
        <f t="shared" si="17"/>
        <v>2.0255739999999998</v>
      </c>
      <c r="BP14" s="34">
        <f t="shared" si="17"/>
        <v>2.6945360000000003</v>
      </c>
      <c r="BQ14" s="34">
        <f t="shared" si="17"/>
        <v>4.228421</v>
      </c>
      <c r="BR14" s="31">
        <f t="shared" si="17"/>
        <v>2.757653</v>
      </c>
      <c r="BS14" s="31">
        <f t="shared" si="17"/>
        <v>2.9737020000000003</v>
      </c>
      <c r="BT14" s="34">
        <f t="shared" si="17"/>
        <v>3.569069</v>
      </c>
      <c r="BU14" s="31">
        <f t="shared" si="17"/>
        <v>4.391908</v>
      </c>
      <c r="BV14" s="34">
        <f t="shared" si="17"/>
        <v>5.237429000000001</v>
      </c>
      <c r="BW14" s="34">
        <f t="shared" si="17"/>
        <v>6.062723999999999</v>
      </c>
      <c r="BX14" s="31">
        <f t="shared" si="17"/>
        <v>2.59305</v>
      </c>
      <c r="BY14" s="31">
        <f t="shared" si="17"/>
        <v>6.956789</v>
      </c>
      <c r="BZ14" s="31">
        <f t="shared" si="17"/>
        <v>5.367579</v>
      </c>
      <c r="CA14" s="31">
        <f t="shared" si="17"/>
        <v>6.490786</v>
      </c>
      <c r="CB14" s="31">
        <f t="shared" si="17"/>
        <v>6.459282</v>
      </c>
      <c r="CC14" s="31">
        <f t="shared" si="17"/>
        <v>6.695279</v>
      </c>
      <c r="CD14" s="31">
        <f t="shared" si="17"/>
        <v>6.363713</v>
      </c>
      <c r="CE14" s="31"/>
      <c r="CF14" s="31"/>
      <c r="CG14" s="31"/>
      <c r="CH14" s="31"/>
      <c r="CI14" s="31"/>
      <c r="CJ14" s="31"/>
      <c r="CK14" s="31"/>
      <c r="CL14" s="79"/>
      <c r="CM14" s="34">
        <f t="shared" si="17"/>
        <v>0</v>
      </c>
      <c r="CN14" s="31">
        <f t="shared" si="17"/>
        <v>0</v>
      </c>
      <c r="CO14" s="31">
        <f t="shared" si="17"/>
        <v>0</v>
      </c>
      <c r="CP14" s="31">
        <f aca="true" t="shared" si="18" ref="CP14:EC14">SUM(CP15:CP17)</f>
        <v>0</v>
      </c>
      <c r="CQ14" s="31">
        <f t="shared" si="18"/>
        <v>0</v>
      </c>
      <c r="CR14" s="31">
        <f t="shared" si="18"/>
        <v>0</v>
      </c>
      <c r="CS14" s="31">
        <f t="shared" si="18"/>
        <v>0</v>
      </c>
      <c r="CT14" s="31">
        <f t="shared" si="18"/>
        <v>0</v>
      </c>
      <c r="CU14" s="34">
        <f t="shared" si="18"/>
        <v>0</v>
      </c>
      <c r="CV14" s="31">
        <f t="shared" si="18"/>
        <v>0</v>
      </c>
      <c r="CW14" s="31">
        <f t="shared" si="18"/>
        <v>0</v>
      </c>
      <c r="CX14" s="31">
        <f t="shared" si="18"/>
        <v>0</v>
      </c>
      <c r="CY14" s="31">
        <f t="shared" si="18"/>
        <v>0</v>
      </c>
      <c r="CZ14" s="31">
        <f t="shared" si="18"/>
        <v>0</v>
      </c>
      <c r="DA14" s="31">
        <f t="shared" si="18"/>
        <v>0</v>
      </c>
      <c r="DB14" s="31">
        <f t="shared" si="18"/>
        <v>0</v>
      </c>
      <c r="DC14" s="31">
        <f t="shared" si="18"/>
        <v>0</v>
      </c>
      <c r="DD14" s="31">
        <f t="shared" si="18"/>
        <v>0</v>
      </c>
      <c r="DE14" s="31">
        <f t="shared" si="18"/>
        <v>0</v>
      </c>
      <c r="DF14" s="31">
        <f t="shared" si="18"/>
        <v>0</v>
      </c>
      <c r="DG14" s="34">
        <f t="shared" si="18"/>
        <v>0</v>
      </c>
      <c r="DH14" s="34">
        <f t="shared" si="18"/>
        <v>0</v>
      </c>
      <c r="DI14" s="31">
        <f t="shared" si="18"/>
        <v>0</v>
      </c>
      <c r="DJ14" s="31">
        <f t="shared" si="18"/>
        <v>0</v>
      </c>
      <c r="DK14" s="31">
        <f t="shared" si="18"/>
        <v>0</v>
      </c>
      <c r="DL14" s="31">
        <f t="shared" si="18"/>
        <v>0</v>
      </c>
      <c r="DM14" s="31">
        <f t="shared" si="18"/>
        <v>0</v>
      </c>
      <c r="DN14" s="31">
        <f t="shared" si="18"/>
        <v>0</v>
      </c>
      <c r="DO14" s="34">
        <f t="shared" si="18"/>
        <v>0</v>
      </c>
      <c r="DP14" s="31">
        <f t="shared" si="18"/>
        <v>0</v>
      </c>
      <c r="DQ14" s="34">
        <f t="shared" si="18"/>
        <v>0</v>
      </c>
      <c r="DR14" s="31">
        <f t="shared" si="18"/>
        <v>0</v>
      </c>
      <c r="DS14" s="31">
        <f t="shared" si="18"/>
        <v>0</v>
      </c>
      <c r="DT14" s="31">
        <f t="shared" si="18"/>
        <v>0</v>
      </c>
      <c r="DU14" s="31">
        <f t="shared" si="18"/>
        <v>0</v>
      </c>
      <c r="DV14" s="31">
        <f t="shared" si="18"/>
        <v>0</v>
      </c>
      <c r="DW14" s="31">
        <f t="shared" si="18"/>
        <v>0</v>
      </c>
      <c r="DX14" s="31">
        <f t="shared" si="18"/>
        <v>0</v>
      </c>
      <c r="DY14" s="31">
        <f t="shared" si="18"/>
        <v>0</v>
      </c>
      <c r="DZ14" s="31">
        <f t="shared" si="18"/>
        <v>0</v>
      </c>
      <c r="EA14" s="31">
        <f t="shared" si="18"/>
        <v>0</v>
      </c>
      <c r="EB14" s="31">
        <f t="shared" si="18"/>
        <v>0</v>
      </c>
      <c r="EC14" s="31">
        <f t="shared" si="18"/>
        <v>0</v>
      </c>
      <c r="ED14" s="34"/>
      <c r="EE14" s="29">
        <f>EE15+EE16+EE17</f>
        <v>273.15601899999996</v>
      </c>
      <c r="EF14" s="30">
        <f>EF15+EF16+EF17</f>
        <v>6.390181999999999</v>
      </c>
      <c r="EG14" s="46">
        <f>EG15+EG16+EG17</f>
        <v>7.185518</v>
      </c>
      <c r="EH14" s="42">
        <f>EH15+EH16+EH17</f>
        <v>8.073013000000001</v>
      </c>
      <c r="EI14" s="47">
        <f>SUM(EI15:EI17)</f>
        <v>8.798701999999999</v>
      </c>
      <c r="EJ14" s="47">
        <f>SUM(EJ15:EJ17)</f>
        <v>10.956672000000001</v>
      </c>
      <c r="EK14" s="80">
        <f>SUM(EK15:EK17)</f>
        <v>13.495157</v>
      </c>
      <c r="EL14" s="88">
        <f>SUM(EL15:EL17)</f>
        <v>7.224278999999999</v>
      </c>
      <c r="EM14" s="49">
        <f>SUM(EM15:EM17)</f>
        <v>7.530271</v>
      </c>
      <c r="EN14" s="49">
        <f aca="true" t="shared" si="19" ref="EN14:FJ14">SUM(EN15:EN17)</f>
        <v>4.439599</v>
      </c>
      <c r="EO14" s="49">
        <f t="shared" si="19"/>
        <v>5.119156</v>
      </c>
      <c r="EP14" s="49">
        <f t="shared" si="19"/>
        <v>5.1584319999999995</v>
      </c>
      <c r="EQ14" s="49">
        <f t="shared" si="19"/>
        <v>4.496047</v>
      </c>
      <c r="ER14" s="49">
        <f t="shared" si="19"/>
        <v>4.8136969999999994</v>
      </c>
      <c r="ES14" s="49">
        <f t="shared" si="19"/>
        <v>4.711746</v>
      </c>
      <c r="ET14" s="49">
        <f t="shared" si="19"/>
        <v>4.689977</v>
      </c>
      <c r="EU14" s="49">
        <f t="shared" si="19"/>
        <v>4.933152</v>
      </c>
      <c r="EV14" s="49">
        <f t="shared" si="19"/>
        <v>2.155847</v>
      </c>
      <c r="EW14" s="49">
        <f t="shared" si="19"/>
        <v>2.224921</v>
      </c>
      <c r="EX14" s="49">
        <f t="shared" si="19"/>
        <v>2.284708</v>
      </c>
      <c r="EY14" s="47">
        <f t="shared" si="19"/>
        <v>2.0255739999999998</v>
      </c>
      <c r="EZ14" s="47">
        <f>SUM(EZ15:EZ17)</f>
        <v>2.6945360000000003</v>
      </c>
      <c r="FA14" s="47">
        <f>SUM(FA15:FA17)</f>
        <v>4.228421</v>
      </c>
      <c r="FB14" s="47">
        <f>SUM(FB15:FB17)</f>
        <v>2.757653</v>
      </c>
      <c r="FC14" s="47">
        <f>SUM(FC15:FC17)</f>
        <v>2.9737020000000003</v>
      </c>
      <c r="FD14" s="49">
        <f t="shared" si="19"/>
        <v>3.569069</v>
      </c>
      <c r="FE14" s="47">
        <f t="shared" si="19"/>
        <v>4.391908</v>
      </c>
      <c r="FF14" s="49">
        <f t="shared" si="19"/>
        <v>5.237429000000001</v>
      </c>
      <c r="FG14" s="49">
        <f t="shared" si="19"/>
        <v>6.062723999999999</v>
      </c>
      <c r="FH14" s="49">
        <f t="shared" si="19"/>
        <v>2.59305</v>
      </c>
      <c r="FI14" s="47">
        <f t="shared" si="19"/>
        <v>6.956789</v>
      </c>
      <c r="FJ14" s="49">
        <f t="shared" si="19"/>
        <v>5.367579</v>
      </c>
      <c r="FK14" s="49">
        <f>SUM(FK15:FK17)</f>
        <v>6.490786</v>
      </c>
      <c r="FL14" s="49">
        <f>SUM(FL15:FL17)</f>
        <v>6.459282</v>
      </c>
      <c r="FM14" s="49">
        <f>SUM(FM15:FM17)</f>
        <v>6.695279</v>
      </c>
      <c r="FN14" s="49">
        <f>SUM(FN15:FN17)</f>
        <v>6.363713</v>
      </c>
      <c r="FO14" s="71"/>
      <c r="FP14" s="71"/>
      <c r="FQ14" s="71"/>
      <c r="FR14" s="71"/>
      <c r="FS14" s="71"/>
      <c r="FT14" s="71"/>
      <c r="FU14" s="267"/>
      <c r="FV14" s="255"/>
    </row>
    <row r="15" spans="2:178" ht="12.75">
      <c r="B15" s="53" t="s">
        <v>4</v>
      </c>
      <c r="C15" s="89">
        <v>0</v>
      </c>
      <c r="D15" s="90"/>
      <c r="E15" s="55"/>
      <c r="F15" s="70">
        <v>0</v>
      </c>
      <c r="G15" s="70">
        <v>0.006585</v>
      </c>
      <c r="H15" s="70">
        <v>0.142333</v>
      </c>
      <c r="I15" s="56">
        <v>0</v>
      </c>
      <c r="J15" s="70">
        <v>0</v>
      </c>
      <c r="K15" s="70"/>
      <c r="L15" s="70">
        <f>'[2]fara spitale'!L21</f>
        <v>0</v>
      </c>
      <c r="M15" s="70">
        <v>0</v>
      </c>
      <c r="N15" s="70"/>
      <c r="O15" s="70"/>
      <c r="P15" s="69"/>
      <c r="Q15" s="70"/>
      <c r="R15" s="70"/>
      <c r="S15" s="70"/>
      <c r="T15" s="70"/>
      <c r="U15" s="70"/>
      <c r="V15" s="70"/>
      <c r="W15" s="69"/>
      <c r="X15" s="69"/>
      <c r="Y15" s="70"/>
      <c r="Z15" s="5"/>
      <c r="AA15" s="70"/>
      <c r="AB15" s="70"/>
      <c r="AC15" s="70"/>
      <c r="AD15" s="69"/>
      <c r="AE15" s="69"/>
      <c r="AF15" s="5"/>
      <c r="AG15" s="70"/>
      <c r="AH15" s="70"/>
      <c r="AI15" s="70"/>
      <c r="AJ15" s="70"/>
      <c r="AK15" s="70"/>
      <c r="AL15" s="70"/>
      <c r="AM15" s="70"/>
      <c r="AN15" s="70"/>
      <c r="AO15" s="70"/>
      <c r="AP15" s="70"/>
      <c r="AQ15" s="70"/>
      <c r="AR15" s="70"/>
      <c r="AS15" s="70"/>
      <c r="AT15" s="5"/>
      <c r="AU15" s="91">
        <v>0</v>
      </c>
      <c r="AV15" s="91">
        <v>0.106515</v>
      </c>
      <c r="AW15" s="90">
        <v>0.447604</v>
      </c>
      <c r="AX15" s="81">
        <v>0.010458</v>
      </c>
      <c r="AY15" s="56">
        <v>0.17485</v>
      </c>
      <c r="AZ15" s="59">
        <v>0.152067</v>
      </c>
      <c r="BA15" s="82">
        <v>6.166367</v>
      </c>
      <c r="BB15" s="249">
        <v>1.833581</v>
      </c>
      <c r="BC15" s="59">
        <v>0.191638</v>
      </c>
      <c r="BD15" s="59">
        <v>0.537374</v>
      </c>
      <c r="BE15" s="59">
        <v>0.41033</v>
      </c>
      <c r="BF15" s="59">
        <v>0.438022</v>
      </c>
      <c r="BG15" s="59">
        <v>0.670436</v>
      </c>
      <c r="BH15" s="81">
        <v>0.565804</v>
      </c>
      <c r="BI15" s="59">
        <v>0.1931</v>
      </c>
      <c r="BJ15" s="59">
        <v>0.155092</v>
      </c>
      <c r="BK15" s="59">
        <v>0.213921</v>
      </c>
      <c r="BL15" s="59">
        <v>0.23969</v>
      </c>
      <c r="BM15" s="59">
        <v>0.301227</v>
      </c>
      <c r="BN15" s="59">
        <v>0.230062</v>
      </c>
      <c r="BO15" s="57">
        <v>0.326895</v>
      </c>
      <c r="BP15" s="81">
        <v>0.491457</v>
      </c>
      <c r="BQ15" s="81">
        <v>1.952004</v>
      </c>
      <c r="BR15" s="59">
        <v>0.362364</v>
      </c>
      <c r="BS15" s="59">
        <v>0.434304</v>
      </c>
      <c r="BT15" s="63">
        <v>0.791757</v>
      </c>
      <c r="BU15" s="59">
        <v>0.892994</v>
      </c>
      <c r="BV15" s="81">
        <v>1.677485</v>
      </c>
      <c r="BW15" s="81">
        <v>1.779505</v>
      </c>
      <c r="BX15" s="57">
        <v>1.376677</v>
      </c>
      <c r="BY15" s="59">
        <v>1.682453</v>
      </c>
      <c r="BZ15" s="59">
        <v>2.063345</v>
      </c>
      <c r="CA15" s="59">
        <v>0.201686</v>
      </c>
      <c r="CB15" s="59">
        <v>0.201686</v>
      </c>
      <c r="CC15" s="56">
        <v>0.297651</v>
      </c>
      <c r="CD15" s="59">
        <v>0.228901</v>
      </c>
      <c r="CE15" s="59"/>
      <c r="CF15" s="59"/>
      <c r="CG15" s="59"/>
      <c r="CH15" s="59"/>
      <c r="CI15" s="59"/>
      <c r="CJ15" s="59"/>
      <c r="CK15" s="59"/>
      <c r="CL15" s="83"/>
      <c r="CM15" s="91"/>
      <c r="CN15" s="91"/>
      <c r="CO15" s="90"/>
      <c r="CP15" s="91"/>
      <c r="CQ15" s="91"/>
      <c r="CR15" s="90"/>
      <c r="CS15" s="90"/>
      <c r="CT15" s="90"/>
      <c r="CU15" s="90"/>
      <c r="CV15" s="90"/>
      <c r="CW15" s="90"/>
      <c r="CX15" s="90"/>
      <c r="CY15" s="90"/>
      <c r="CZ15" s="90"/>
      <c r="DA15" s="90"/>
      <c r="DB15" s="90"/>
      <c r="DC15" s="90"/>
      <c r="DD15" s="90"/>
      <c r="DE15" s="90"/>
      <c r="DF15" s="90"/>
      <c r="DG15" s="91"/>
      <c r="DH15" s="91"/>
      <c r="DI15" s="90"/>
      <c r="DJ15" s="90"/>
      <c r="DK15" s="90"/>
      <c r="DL15" s="90"/>
      <c r="DM15" s="90"/>
      <c r="DN15" s="90"/>
      <c r="DO15" s="231"/>
      <c r="DP15" s="90"/>
      <c r="DQ15" s="92"/>
      <c r="DR15" s="90"/>
      <c r="DS15" s="90"/>
      <c r="DT15" s="90"/>
      <c r="DU15" s="90"/>
      <c r="DV15" s="91"/>
      <c r="DW15" s="90"/>
      <c r="DX15" s="92"/>
      <c r="DY15" s="90"/>
      <c r="DZ15" s="90"/>
      <c r="EA15" s="91"/>
      <c r="EB15" s="90"/>
      <c r="EC15" s="90"/>
      <c r="ED15" s="92"/>
      <c r="EE15" s="62">
        <f>C15+AU15+CM15</f>
        <v>0</v>
      </c>
      <c r="EF15" s="55">
        <f aca="true" t="shared" si="20" ref="EF15:EH17">D15+CN15+AV15</f>
        <v>0.106515</v>
      </c>
      <c r="EG15" s="60">
        <f t="shared" si="20"/>
        <v>0.447604</v>
      </c>
      <c r="EH15" s="68">
        <f t="shared" si="20"/>
        <v>0.010458</v>
      </c>
      <c r="EI15" s="69">
        <f aca="true" t="shared" si="21" ref="EI15:ER17">G15+AY15+CQ15</f>
        <v>0.181435</v>
      </c>
      <c r="EJ15" s="69">
        <f t="shared" si="21"/>
        <v>0.2944</v>
      </c>
      <c r="EK15" s="13">
        <f t="shared" si="21"/>
        <v>6.166367</v>
      </c>
      <c r="EL15" s="68">
        <f t="shared" si="21"/>
        <v>1.833581</v>
      </c>
      <c r="EM15" s="70">
        <f t="shared" si="21"/>
        <v>0.191638</v>
      </c>
      <c r="EN15" s="70">
        <f t="shared" si="21"/>
        <v>0.537374</v>
      </c>
      <c r="EO15" s="70">
        <f t="shared" si="21"/>
        <v>0.41033</v>
      </c>
      <c r="EP15" s="70">
        <f t="shared" si="21"/>
        <v>0.438022</v>
      </c>
      <c r="EQ15" s="70">
        <f t="shared" si="21"/>
        <v>0.670436</v>
      </c>
      <c r="ER15" s="70">
        <f t="shared" si="21"/>
        <v>0.565804</v>
      </c>
      <c r="ES15" s="70">
        <f aca="true" t="shared" si="22" ref="ES15:FB17">Q15+BI15+DA15</f>
        <v>0.1931</v>
      </c>
      <c r="ET15" s="70">
        <f t="shared" si="22"/>
        <v>0.155092</v>
      </c>
      <c r="EU15" s="70">
        <f t="shared" si="22"/>
        <v>0.213921</v>
      </c>
      <c r="EV15" s="70">
        <f t="shared" si="22"/>
        <v>0.23969</v>
      </c>
      <c r="EW15" s="70">
        <f t="shared" si="22"/>
        <v>0.301227</v>
      </c>
      <c r="EX15" s="70">
        <f t="shared" si="22"/>
        <v>0.230062</v>
      </c>
      <c r="EY15" s="69">
        <f t="shared" si="22"/>
        <v>0.326895</v>
      </c>
      <c r="EZ15" s="69">
        <f t="shared" si="22"/>
        <v>0.491457</v>
      </c>
      <c r="FA15" s="69">
        <f t="shared" si="22"/>
        <v>1.952004</v>
      </c>
      <c r="FB15" s="69">
        <f t="shared" si="22"/>
        <v>0.362364</v>
      </c>
      <c r="FC15" s="69">
        <f aca="true" t="shared" si="23" ref="FC15:FN17">AA15+BS15+DK15</f>
        <v>0.434304</v>
      </c>
      <c r="FD15" s="69">
        <f t="shared" si="23"/>
        <v>0.791757</v>
      </c>
      <c r="FE15" s="69">
        <f t="shared" si="23"/>
        <v>0.892994</v>
      </c>
      <c r="FF15" s="69">
        <f t="shared" si="23"/>
        <v>1.677485</v>
      </c>
      <c r="FG15" s="69">
        <f t="shared" si="23"/>
        <v>1.779505</v>
      </c>
      <c r="FH15" s="69">
        <f t="shared" si="23"/>
        <v>1.376677</v>
      </c>
      <c r="FI15" s="69">
        <f t="shared" si="23"/>
        <v>1.682453</v>
      </c>
      <c r="FJ15" s="70">
        <f t="shared" si="23"/>
        <v>2.063345</v>
      </c>
      <c r="FK15" s="70">
        <f t="shared" si="23"/>
        <v>0.201686</v>
      </c>
      <c r="FL15" s="70">
        <f t="shared" si="23"/>
        <v>0.201686</v>
      </c>
      <c r="FM15" s="70">
        <f t="shared" si="23"/>
        <v>0.297651</v>
      </c>
      <c r="FN15" s="70">
        <f t="shared" si="23"/>
        <v>0.228901</v>
      </c>
      <c r="FO15" s="71"/>
      <c r="FP15" s="71"/>
      <c r="FQ15" s="71"/>
      <c r="FR15" s="71"/>
      <c r="FS15" s="71"/>
      <c r="FT15" s="71"/>
      <c r="FU15" s="267"/>
      <c r="FV15" s="255"/>
    </row>
    <row r="16" spans="2:178" ht="13.5">
      <c r="B16" s="53" t="s">
        <v>5</v>
      </c>
      <c r="C16" s="89"/>
      <c r="D16" s="90"/>
      <c r="E16" s="55"/>
      <c r="F16" s="70">
        <v>0</v>
      </c>
      <c r="G16" s="70">
        <v>0.013245</v>
      </c>
      <c r="H16" s="70">
        <v>0.013245</v>
      </c>
      <c r="I16" s="56">
        <v>0</v>
      </c>
      <c r="J16" s="70">
        <v>0</v>
      </c>
      <c r="K16" s="70"/>
      <c r="L16" s="70">
        <f>'[2]fara spitale'!L22</f>
        <v>0</v>
      </c>
      <c r="M16" s="70">
        <v>0</v>
      </c>
      <c r="N16" s="70"/>
      <c r="O16" s="70"/>
      <c r="P16" s="69"/>
      <c r="Q16" s="70"/>
      <c r="R16" s="70"/>
      <c r="S16" s="70"/>
      <c r="T16" s="70"/>
      <c r="U16" s="70"/>
      <c r="V16" s="70"/>
      <c r="W16" s="69"/>
      <c r="X16" s="69"/>
      <c r="Y16" s="70"/>
      <c r="Z16" s="70"/>
      <c r="AA16" s="69"/>
      <c r="AB16" s="70"/>
      <c r="AC16" s="70"/>
      <c r="AD16" s="69"/>
      <c r="AE16" s="69"/>
      <c r="AF16" s="70"/>
      <c r="AG16" s="5"/>
      <c r="AH16" s="70"/>
      <c r="AI16" s="70"/>
      <c r="AJ16" s="70"/>
      <c r="AK16" s="70"/>
      <c r="AL16" s="70"/>
      <c r="AM16" s="70"/>
      <c r="AN16" s="70"/>
      <c r="AO16" s="70"/>
      <c r="AP16" s="70"/>
      <c r="AQ16" s="70"/>
      <c r="AR16" s="70"/>
      <c r="AS16" s="70"/>
      <c r="AT16" s="5"/>
      <c r="AU16" s="91">
        <v>14.458223</v>
      </c>
      <c r="AV16" s="91">
        <v>0.466689</v>
      </c>
      <c r="AW16" s="90">
        <v>1.496006</v>
      </c>
      <c r="AX16" s="81">
        <v>0.298115</v>
      </c>
      <c r="AY16" s="56">
        <v>0.306159</v>
      </c>
      <c r="AZ16" s="59">
        <v>0.461763</v>
      </c>
      <c r="BA16" s="82">
        <v>0.144217</v>
      </c>
      <c r="BB16" s="249">
        <v>0.821921</v>
      </c>
      <c r="BC16" s="59">
        <v>2.421245</v>
      </c>
      <c r="BD16" s="59">
        <v>2.570922</v>
      </c>
      <c r="BE16" s="59">
        <v>3.591392</v>
      </c>
      <c r="BF16" s="59">
        <v>3.554947</v>
      </c>
      <c r="BG16" s="59">
        <v>3.082913</v>
      </c>
      <c r="BH16" s="81">
        <v>3.12683</v>
      </c>
      <c r="BI16" s="59">
        <v>3.32234</v>
      </c>
      <c r="BJ16" s="59">
        <v>3.338579</v>
      </c>
      <c r="BK16" s="59">
        <v>3.522925</v>
      </c>
      <c r="BL16" s="59">
        <v>0.644608</v>
      </c>
      <c r="BM16" s="59">
        <v>0.652145</v>
      </c>
      <c r="BN16" s="59">
        <v>0.779468</v>
      </c>
      <c r="BO16" s="57">
        <v>0.423501</v>
      </c>
      <c r="BP16" s="81">
        <v>0.740094</v>
      </c>
      <c r="BQ16" s="81">
        <v>0.614289</v>
      </c>
      <c r="BR16" s="59">
        <v>0.729532</v>
      </c>
      <c r="BS16" s="59">
        <v>0.654153</v>
      </c>
      <c r="BT16" s="63">
        <v>0.888438</v>
      </c>
      <c r="BU16" s="59">
        <v>0.887481</v>
      </c>
      <c r="BV16" s="81">
        <v>0.885841</v>
      </c>
      <c r="BW16" s="81">
        <v>1.328153</v>
      </c>
      <c r="BX16" s="57">
        <v>0.441114</v>
      </c>
      <c r="BY16" s="59">
        <v>4.495448</v>
      </c>
      <c r="BZ16" s="59">
        <v>3.304234</v>
      </c>
      <c r="CA16" s="59">
        <v>6.2891</v>
      </c>
      <c r="CB16" s="59">
        <v>6.257596</v>
      </c>
      <c r="CC16" s="233">
        <v>6.397628</v>
      </c>
      <c r="CD16" s="59">
        <v>6.134812</v>
      </c>
      <c r="CE16" s="59"/>
      <c r="CF16" s="59"/>
      <c r="CG16" s="59"/>
      <c r="CH16" s="59"/>
      <c r="CI16" s="81"/>
      <c r="CJ16" s="59"/>
      <c r="CK16" s="59"/>
      <c r="CL16" s="83"/>
      <c r="CM16" s="91"/>
      <c r="CN16" s="91"/>
      <c r="CO16" s="90"/>
      <c r="CP16" s="91"/>
      <c r="CQ16" s="91"/>
      <c r="CR16" s="90"/>
      <c r="CS16" s="90"/>
      <c r="CT16" s="90"/>
      <c r="CU16" s="90"/>
      <c r="CV16" s="90"/>
      <c r="CW16" s="90"/>
      <c r="CX16" s="90"/>
      <c r="CY16" s="90"/>
      <c r="CZ16" s="90"/>
      <c r="DA16" s="90"/>
      <c r="DB16" s="90"/>
      <c r="DC16" s="90"/>
      <c r="DD16" s="90"/>
      <c r="DE16" s="90"/>
      <c r="DF16" s="90"/>
      <c r="DG16" s="91"/>
      <c r="DH16" s="91"/>
      <c r="DI16" s="90"/>
      <c r="DJ16" s="90"/>
      <c r="DK16" s="90"/>
      <c r="DL16" s="90"/>
      <c r="DM16" s="90"/>
      <c r="DN16" s="90"/>
      <c r="DO16" s="63"/>
      <c r="DP16" s="90"/>
      <c r="DQ16" s="92"/>
      <c r="DR16" s="90"/>
      <c r="DS16" s="90"/>
      <c r="DT16" s="90"/>
      <c r="DU16" s="90"/>
      <c r="DV16" s="91"/>
      <c r="DW16" s="90"/>
      <c r="DX16" s="92"/>
      <c r="DY16" s="90"/>
      <c r="DZ16" s="90"/>
      <c r="EA16" s="91"/>
      <c r="EB16" s="90"/>
      <c r="EC16" s="90"/>
      <c r="ED16" s="92"/>
      <c r="EE16" s="62">
        <f>C16+AU16+CM16</f>
        <v>14.458223</v>
      </c>
      <c r="EF16" s="55">
        <f t="shared" si="20"/>
        <v>0.466689</v>
      </c>
      <c r="EG16" s="60">
        <f t="shared" si="20"/>
        <v>1.496006</v>
      </c>
      <c r="EH16" s="68">
        <f t="shared" si="20"/>
        <v>0.298115</v>
      </c>
      <c r="EI16" s="69">
        <f t="shared" si="21"/>
        <v>0.319404</v>
      </c>
      <c r="EJ16" s="69">
        <f t="shared" si="21"/>
        <v>0.475008</v>
      </c>
      <c r="EK16" s="13">
        <f t="shared" si="21"/>
        <v>0.144217</v>
      </c>
      <c r="EL16" s="68">
        <f t="shared" si="21"/>
        <v>0.821921</v>
      </c>
      <c r="EM16" s="70">
        <f t="shared" si="21"/>
        <v>2.421245</v>
      </c>
      <c r="EN16" s="70">
        <f t="shared" si="21"/>
        <v>2.570922</v>
      </c>
      <c r="EO16" s="70">
        <f t="shared" si="21"/>
        <v>3.591392</v>
      </c>
      <c r="EP16" s="70">
        <f t="shared" si="21"/>
        <v>3.554947</v>
      </c>
      <c r="EQ16" s="70">
        <f t="shared" si="21"/>
        <v>3.082913</v>
      </c>
      <c r="ER16" s="70">
        <f t="shared" si="21"/>
        <v>3.12683</v>
      </c>
      <c r="ES16" s="70">
        <f t="shared" si="22"/>
        <v>3.32234</v>
      </c>
      <c r="ET16" s="70">
        <f t="shared" si="22"/>
        <v>3.338579</v>
      </c>
      <c r="EU16" s="70">
        <f t="shared" si="22"/>
        <v>3.522925</v>
      </c>
      <c r="EV16" s="70">
        <f t="shared" si="22"/>
        <v>0.644608</v>
      </c>
      <c r="EW16" s="70">
        <f t="shared" si="22"/>
        <v>0.652145</v>
      </c>
      <c r="EX16" s="70">
        <f t="shared" si="22"/>
        <v>0.779468</v>
      </c>
      <c r="EY16" s="69">
        <f t="shared" si="22"/>
        <v>0.423501</v>
      </c>
      <c r="EZ16" s="69">
        <f t="shared" si="22"/>
        <v>0.740094</v>
      </c>
      <c r="FA16" s="69">
        <f t="shared" si="22"/>
        <v>0.614289</v>
      </c>
      <c r="FB16" s="69">
        <f t="shared" si="22"/>
        <v>0.729532</v>
      </c>
      <c r="FC16" s="69">
        <f t="shared" si="23"/>
        <v>0.654153</v>
      </c>
      <c r="FD16" s="69">
        <f t="shared" si="23"/>
        <v>0.888438</v>
      </c>
      <c r="FE16" s="69">
        <f t="shared" si="23"/>
        <v>0.887481</v>
      </c>
      <c r="FF16" s="69">
        <f t="shared" si="23"/>
        <v>0.885841</v>
      </c>
      <c r="FG16" s="69">
        <f t="shared" si="23"/>
        <v>1.328153</v>
      </c>
      <c r="FH16" s="69">
        <f t="shared" si="23"/>
        <v>0.441114</v>
      </c>
      <c r="FI16" s="69">
        <f t="shared" si="23"/>
        <v>4.495448</v>
      </c>
      <c r="FJ16" s="70">
        <f t="shared" si="23"/>
        <v>3.304234</v>
      </c>
      <c r="FK16" s="70">
        <f t="shared" si="23"/>
        <v>6.2891</v>
      </c>
      <c r="FL16" s="70">
        <f t="shared" si="23"/>
        <v>6.257596</v>
      </c>
      <c r="FM16" s="70">
        <f t="shared" si="23"/>
        <v>6.397628</v>
      </c>
      <c r="FN16" s="70">
        <f t="shared" si="23"/>
        <v>6.134812</v>
      </c>
      <c r="FO16" s="71"/>
      <c r="FP16" s="71"/>
      <c r="FQ16" s="71"/>
      <c r="FR16" s="71"/>
      <c r="FS16" s="71"/>
      <c r="FT16" s="71"/>
      <c r="FU16" s="71"/>
      <c r="FV16" s="264"/>
    </row>
    <row r="17" spans="2:178" ht="13.5">
      <c r="B17" s="53" t="s">
        <v>6</v>
      </c>
      <c r="C17" s="89">
        <v>2.4625</v>
      </c>
      <c r="D17" s="90">
        <v>2.305284</v>
      </c>
      <c r="E17" s="55">
        <v>1.206</v>
      </c>
      <c r="F17" s="70">
        <v>2.417716</v>
      </c>
      <c r="G17" s="70">
        <v>2.854645</v>
      </c>
      <c r="H17" s="70">
        <v>2.616793</v>
      </c>
      <c r="I17" s="56">
        <v>1.725552</v>
      </c>
      <c r="J17" s="70">
        <v>0</v>
      </c>
      <c r="K17" s="70"/>
      <c r="L17" s="70">
        <f>'[2]fara spitale'!L23</f>
        <v>0</v>
      </c>
      <c r="M17" s="70">
        <v>0</v>
      </c>
      <c r="N17" s="70"/>
      <c r="O17" s="70"/>
      <c r="P17" s="69"/>
      <c r="Q17" s="70"/>
      <c r="R17" s="70"/>
      <c r="S17" s="70"/>
      <c r="T17" s="70"/>
      <c r="U17" s="70"/>
      <c r="V17" s="70"/>
      <c r="W17" s="69"/>
      <c r="X17" s="69"/>
      <c r="Y17" s="70"/>
      <c r="Z17" s="70"/>
      <c r="AA17" s="69"/>
      <c r="AB17" s="70"/>
      <c r="AC17" s="70"/>
      <c r="AD17" s="69"/>
      <c r="AE17" s="69"/>
      <c r="AF17" s="70"/>
      <c r="AG17" s="5"/>
      <c r="AH17" s="70"/>
      <c r="AI17" s="70"/>
      <c r="AJ17" s="70"/>
      <c r="AK17" s="70"/>
      <c r="AL17" s="70"/>
      <c r="AM17" s="70"/>
      <c r="AN17" s="70"/>
      <c r="AO17" s="70"/>
      <c r="AP17" s="70"/>
      <c r="AQ17" s="70"/>
      <c r="AR17" s="70"/>
      <c r="AS17" s="70"/>
      <c r="AT17" s="5"/>
      <c r="AU17" s="91">
        <v>256.235296</v>
      </c>
      <c r="AV17" s="91">
        <v>3.511694</v>
      </c>
      <c r="AW17" s="90">
        <v>4.035908</v>
      </c>
      <c r="AX17" s="81">
        <v>5.346724</v>
      </c>
      <c r="AY17" s="56">
        <v>5.443218</v>
      </c>
      <c r="AZ17" s="59">
        <v>7.570471</v>
      </c>
      <c r="BA17" s="82">
        <v>5.459021</v>
      </c>
      <c r="BB17" s="249">
        <v>4.568777</v>
      </c>
      <c r="BC17" s="59">
        <v>4.917388</v>
      </c>
      <c r="BD17" s="59">
        <v>1.331303</v>
      </c>
      <c r="BE17" s="59">
        <v>1.117434</v>
      </c>
      <c r="BF17" s="59">
        <v>1.165463</v>
      </c>
      <c r="BG17" s="59">
        <v>0.742698</v>
      </c>
      <c r="BH17" s="81">
        <v>1.121063</v>
      </c>
      <c r="BI17" s="59">
        <v>1.196306</v>
      </c>
      <c r="BJ17" s="59">
        <v>1.196306</v>
      </c>
      <c r="BK17" s="59">
        <v>1.196306</v>
      </c>
      <c r="BL17" s="59">
        <v>1.271549</v>
      </c>
      <c r="BM17" s="59">
        <v>1.271549</v>
      </c>
      <c r="BN17" s="59">
        <v>1.275178</v>
      </c>
      <c r="BO17" s="57">
        <v>1.275178</v>
      </c>
      <c r="BP17" s="81">
        <v>1.462985</v>
      </c>
      <c r="BQ17" s="81">
        <v>1.662128</v>
      </c>
      <c r="BR17" s="59">
        <v>1.665757</v>
      </c>
      <c r="BS17" s="59">
        <v>1.885245</v>
      </c>
      <c r="BT17" s="63">
        <v>1.888874</v>
      </c>
      <c r="BU17" s="59">
        <v>2.611433</v>
      </c>
      <c r="BV17" s="81">
        <v>2.674103</v>
      </c>
      <c r="BW17" s="81">
        <v>2.955066</v>
      </c>
      <c r="BX17" s="57">
        <v>0.775259</v>
      </c>
      <c r="BY17" s="59">
        <v>0.778888</v>
      </c>
      <c r="BZ17" s="59">
        <v>0</v>
      </c>
      <c r="CA17" s="59">
        <v>0</v>
      </c>
      <c r="CB17" s="59"/>
      <c r="CC17" s="233">
        <v>0</v>
      </c>
      <c r="CD17" s="59"/>
      <c r="CE17" s="59"/>
      <c r="CF17" s="59"/>
      <c r="CG17" s="59"/>
      <c r="CH17" s="59"/>
      <c r="CI17" s="59"/>
      <c r="CJ17" s="59"/>
      <c r="CK17" s="59"/>
      <c r="CL17" s="83"/>
      <c r="CM17" s="91"/>
      <c r="CN17" s="91"/>
      <c r="CO17" s="90"/>
      <c r="CP17" s="91"/>
      <c r="CQ17" s="91"/>
      <c r="CR17" s="90"/>
      <c r="CS17" s="90"/>
      <c r="CT17" s="90"/>
      <c r="CU17" s="90"/>
      <c r="CV17" s="90"/>
      <c r="CW17" s="90"/>
      <c r="CX17" s="90"/>
      <c r="CY17" s="90"/>
      <c r="CZ17" s="90"/>
      <c r="DA17" s="90"/>
      <c r="DB17" s="90"/>
      <c r="DC17" s="90"/>
      <c r="DD17" s="90"/>
      <c r="DE17" s="90"/>
      <c r="DF17" s="90"/>
      <c r="DG17" s="91"/>
      <c r="DH17" s="91"/>
      <c r="DI17" s="90"/>
      <c r="DJ17" s="90"/>
      <c r="DK17" s="90"/>
      <c r="DL17" s="90"/>
      <c r="DM17" s="90"/>
      <c r="DN17" s="90"/>
      <c r="DO17" s="73"/>
      <c r="DP17" s="90"/>
      <c r="DQ17" s="92"/>
      <c r="DR17" s="90"/>
      <c r="DS17" s="90"/>
      <c r="DT17" s="90"/>
      <c r="DU17" s="90"/>
      <c r="DV17" s="91"/>
      <c r="DW17" s="90"/>
      <c r="DX17" s="92"/>
      <c r="DY17" s="90"/>
      <c r="DZ17" s="90"/>
      <c r="EA17" s="91"/>
      <c r="EB17" s="90"/>
      <c r="EC17" s="90"/>
      <c r="ED17" s="92"/>
      <c r="EE17" s="62">
        <f>C17+AU17+CM17</f>
        <v>258.697796</v>
      </c>
      <c r="EF17" s="55">
        <f t="shared" si="20"/>
        <v>5.816978</v>
      </c>
      <c r="EG17" s="60">
        <f t="shared" si="20"/>
        <v>5.2419080000000005</v>
      </c>
      <c r="EH17" s="68">
        <f t="shared" si="20"/>
        <v>7.7644400000000005</v>
      </c>
      <c r="EI17" s="69">
        <f t="shared" si="21"/>
        <v>8.297863</v>
      </c>
      <c r="EJ17" s="69">
        <f t="shared" si="21"/>
        <v>10.187264</v>
      </c>
      <c r="EK17" s="13">
        <f t="shared" si="21"/>
        <v>7.184573</v>
      </c>
      <c r="EL17" s="68">
        <f t="shared" si="21"/>
        <v>4.568777</v>
      </c>
      <c r="EM17" s="70">
        <f t="shared" si="21"/>
        <v>4.917388</v>
      </c>
      <c r="EN17" s="70">
        <f t="shared" si="21"/>
        <v>1.331303</v>
      </c>
      <c r="EO17" s="70">
        <f t="shared" si="21"/>
        <v>1.117434</v>
      </c>
      <c r="EP17" s="70">
        <f t="shared" si="21"/>
        <v>1.165463</v>
      </c>
      <c r="EQ17" s="70">
        <f t="shared" si="21"/>
        <v>0.742698</v>
      </c>
      <c r="ER17" s="70">
        <f t="shared" si="21"/>
        <v>1.121063</v>
      </c>
      <c r="ES17" s="70">
        <f t="shared" si="22"/>
        <v>1.196306</v>
      </c>
      <c r="ET17" s="70">
        <f t="shared" si="22"/>
        <v>1.196306</v>
      </c>
      <c r="EU17" s="70">
        <f t="shared" si="22"/>
        <v>1.196306</v>
      </c>
      <c r="EV17" s="70">
        <f t="shared" si="22"/>
        <v>1.271549</v>
      </c>
      <c r="EW17" s="70">
        <f t="shared" si="22"/>
        <v>1.271549</v>
      </c>
      <c r="EX17" s="70">
        <f t="shared" si="22"/>
        <v>1.275178</v>
      </c>
      <c r="EY17" s="69">
        <f t="shared" si="22"/>
        <v>1.275178</v>
      </c>
      <c r="EZ17" s="69">
        <f t="shared" si="22"/>
        <v>1.462985</v>
      </c>
      <c r="FA17" s="69">
        <f t="shared" si="22"/>
        <v>1.662128</v>
      </c>
      <c r="FB17" s="69">
        <f t="shared" si="22"/>
        <v>1.665757</v>
      </c>
      <c r="FC17" s="69">
        <f t="shared" si="23"/>
        <v>1.885245</v>
      </c>
      <c r="FD17" s="69">
        <f t="shared" si="23"/>
        <v>1.888874</v>
      </c>
      <c r="FE17" s="69">
        <f t="shared" si="23"/>
        <v>2.611433</v>
      </c>
      <c r="FF17" s="69">
        <f t="shared" si="23"/>
        <v>2.674103</v>
      </c>
      <c r="FG17" s="69">
        <f t="shared" si="23"/>
        <v>2.955066</v>
      </c>
      <c r="FH17" s="69">
        <f t="shared" si="23"/>
        <v>0.775259</v>
      </c>
      <c r="FI17" s="69">
        <f t="shared" si="23"/>
        <v>0.778888</v>
      </c>
      <c r="FJ17" s="70">
        <f t="shared" si="23"/>
        <v>0</v>
      </c>
      <c r="FK17" s="70">
        <f t="shared" si="23"/>
        <v>0</v>
      </c>
      <c r="FL17" s="70">
        <f t="shared" si="23"/>
        <v>0</v>
      </c>
      <c r="FM17" s="70">
        <f t="shared" si="23"/>
        <v>0</v>
      </c>
      <c r="FN17" s="70">
        <f t="shared" si="23"/>
        <v>0</v>
      </c>
      <c r="FO17" s="71"/>
      <c r="FP17" s="71"/>
      <c r="FQ17" s="71"/>
      <c r="FR17" s="71"/>
      <c r="FS17" s="71"/>
      <c r="FT17" s="71"/>
      <c r="FU17" s="71"/>
      <c r="FV17" s="255"/>
    </row>
    <row r="18" spans="2:178" ht="23.25" customHeight="1">
      <c r="B18" s="28" t="s">
        <v>8</v>
      </c>
      <c r="C18" s="29">
        <f>C19+C20+C21</f>
        <v>1.727</v>
      </c>
      <c r="D18" s="30">
        <f>D19+D20+D21</f>
        <v>0.916122</v>
      </c>
      <c r="E18" s="30">
        <f>E19+E20+E21</f>
        <v>0</v>
      </c>
      <c r="F18" s="30">
        <f aca="true" t="shared" si="24" ref="F18:CO18">SUM(F19:F21)</f>
        <v>1.433938</v>
      </c>
      <c r="G18" s="32">
        <f t="shared" si="24"/>
        <v>1.6457739999999998</v>
      </c>
      <c r="H18" s="32">
        <f t="shared" si="24"/>
        <v>0.211836</v>
      </c>
      <c r="I18" s="32">
        <f t="shared" si="24"/>
        <v>1.649338</v>
      </c>
      <c r="J18" s="31">
        <f t="shared" si="24"/>
        <v>0</v>
      </c>
      <c r="K18" s="31">
        <f t="shared" si="24"/>
        <v>0</v>
      </c>
      <c r="L18" s="31">
        <f t="shared" si="24"/>
        <v>0</v>
      </c>
      <c r="M18" s="31">
        <f t="shared" si="24"/>
        <v>0</v>
      </c>
      <c r="N18" s="31">
        <f t="shared" si="24"/>
        <v>0</v>
      </c>
      <c r="O18" s="31">
        <f t="shared" si="24"/>
        <v>0</v>
      </c>
      <c r="P18" s="34">
        <f t="shared" si="24"/>
        <v>0</v>
      </c>
      <c r="Q18" s="31">
        <f t="shared" si="24"/>
        <v>0</v>
      </c>
      <c r="R18" s="31">
        <f t="shared" si="24"/>
        <v>0</v>
      </c>
      <c r="S18" s="31">
        <f t="shared" si="24"/>
        <v>0</v>
      </c>
      <c r="T18" s="31">
        <f t="shared" si="24"/>
        <v>0</v>
      </c>
      <c r="U18" s="31">
        <f t="shared" si="24"/>
        <v>0</v>
      </c>
      <c r="V18" s="31">
        <f t="shared" si="24"/>
        <v>0</v>
      </c>
      <c r="W18" s="34">
        <f t="shared" si="24"/>
        <v>0</v>
      </c>
      <c r="X18" s="34">
        <f t="shared" si="24"/>
        <v>0</v>
      </c>
      <c r="Y18" s="31">
        <f t="shared" si="24"/>
        <v>0</v>
      </c>
      <c r="Z18" s="31">
        <f t="shared" si="24"/>
        <v>0</v>
      </c>
      <c r="AA18" s="31">
        <f t="shared" si="24"/>
        <v>0</v>
      </c>
      <c r="AB18" s="31">
        <f t="shared" si="24"/>
        <v>0</v>
      </c>
      <c r="AC18" s="31">
        <f t="shared" si="24"/>
        <v>0</v>
      </c>
      <c r="AD18" s="34">
        <f t="shared" si="24"/>
        <v>0</v>
      </c>
      <c r="AE18" s="34">
        <f t="shared" si="24"/>
        <v>0</v>
      </c>
      <c r="AF18" s="31">
        <f t="shared" si="24"/>
        <v>0</v>
      </c>
      <c r="AG18" s="39">
        <f t="shared" si="24"/>
        <v>0</v>
      </c>
      <c r="AH18" s="31">
        <f t="shared" si="24"/>
        <v>0</v>
      </c>
      <c r="AI18" s="31">
        <f t="shared" si="24"/>
        <v>0</v>
      </c>
      <c r="AJ18" s="31">
        <f t="shared" si="24"/>
        <v>0</v>
      </c>
      <c r="AK18" s="31">
        <f t="shared" si="24"/>
        <v>0</v>
      </c>
      <c r="AL18" s="31">
        <f t="shared" si="24"/>
        <v>0</v>
      </c>
      <c r="AM18" s="31">
        <f t="shared" si="24"/>
        <v>0</v>
      </c>
      <c r="AN18" s="31">
        <f t="shared" si="24"/>
        <v>0</v>
      </c>
      <c r="AO18" s="31">
        <f t="shared" si="24"/>
        <v>0</v>
      </c>
      <c r="AP18" s="31">
        <f t="shared" si="24"/>
        <v>0</v>
      </c>
      <c r="AQ18" s="31">
        <f t="shared" si="24"/>
        <v>0</v>
      </c>
      <c r="AR18" s="31">
        <f t="shared" si="24"/>
        <v>0</v>
      </c>
      <c r="AS18" s="31">
        <f t="shared" si="24"/>
        <v>0</v>
      </c>
      <c r="AT18" s="34">
        <f t="shared" si="24"/>
        <v>0</v>
      </c>
      <c r="AU18" s="31">
        <f t="shared" si="24"/>
        <v>0.6016159999999999</v>
      </c>
      <c r="AV18" s="31">
        <f t="shared" si="24"/>
        <v>0.27041</v>
      </c>
      <c r="AW18" s="31">
        <f t="shared" si="24"/>
        <v>1.329675</v>
      </c>
      <c r="AX18" s="31">
        <f t="shared" si="24"/>
        <v>1.463295</v>
      </c>
      <c r="AY18" s="31">
        <f t="shared" si="24"/>
        <v>1.5648870000000001</v>
      </c>
      <c r="AZ18" s="31">
        <f t="shared" si="24"/>
        <v>2.071991</v>
      </c>
      <c r="BA18" s="37">
        <f t="shared" si="24"/>
        <v>3.6094109999999997</v>
      </c>
      <c r="BB18" s="42">
        <f t="shared" si="24"/>
        <v>2.108211</v>
      </c>
      <c r="BC18" s="31">
        <f t="shared" si="24"/>
        <v>1.9175280000000001</v>
      </c>
      <c r="BD18" s="31">
        <f t="shared" si="24"/>
        <v>2.8068849999999994</v>
      </c>
      <c r="BE18" s="31">
        <f t="shared" si="24"/>
        <v>2.846144</v>
      </c>
      <c r="BF18" s="31">
        <f t="shared" si="24"/>
        <v>2.421382</v>
      </c>
      <c r="BG18" s="31">
        <f t="shared" si="24"/>
        <v>1.9097719999999998</v>
      </c>
      <c r="BH18" s="31">
        <f t="shared" si="24"/>
        <v>2.165819</v>
      </c>
      <c r="BI18" s="31">
        <f t="shared" si="24"/>
        <v>2.1424250000000002</v>
      </c>
      <c r="BJ18" s="31">
        <f t="shared" si="24"/>
        <v>2.3538419999999998</v>
      </c>
      <c r="BK18" s="31">
        <f t="shared" si="24"/>
        <v>2.442145</v>
      </c>
      <c r="BL18" s="31">
        <f t="shared" si="24"/>
        <v>2.332807</v>
      </c>
      <c r="BM18" s="31">
        <f t="shared" si="24"/>
        <v>2.117439</v>
      </c>
      <c r="BN18" s="31">
        <f t="shared" si="24"/>
        <v>2.091894</v>
      </c>
      <c r="BO18" s="34">
        <f t="shared" si="24"/>
        <v>1.9281590000000002</v>
      </c>
      <c r="BP18" s="34">
        <f t="shared" si="24"/>
        <v>2.8935500000000003</v>
      </c>
      <c r="BQ18" s="34">
        <f t="shared" si="24"/>
        <v>3.198865</v>
      </c>
      <c r="BR18" s="31">
        <f t="shared" si="24"/>
        <v>3.266505</v>
      </c>
      <c r="BS18" s="34">
        <f t="shared" si="24"/>
        <v>3.292383</v>
      </c>
      <c r="BT18" s="31">
        <f t="shared" si="24"/>
        <v>3.448003</v>
      </c>
      <c r="BU18" s="31">
        <f t="shared" si="24"/>
        <v>3.127504</v>
      </c>
      <c r="BV18" s="34">
        <f t="shared" si="24"/>
        <v>2.9308380000000005</v>
      </c>
      <c r="BW18" s="34">
        <f t="shared" si="24"/>
        <v>3.223025</v>
      </c>
      <c r="BX18" s="31">
        <f t="shared" si="24"/>
        <v>1.359774</v>
      </c>
      <c r="BY18" s="31">
        <f t="shared" si="24"/>
        <v>1.473055</v>
      </c>
      <c r="BZ18" s="31">
        <f t="shared" si="24"/>
        <v>0.013843</v>
      </c>
      <c r="CA18" s="31">
        <f t="shared" si="24"/>
        <v>0.838527</v>
      </c>
      <c r="CB18" s="31">
        <f t="shared" si="24"/>
        <v>0.842104</v>
      </c>
      <c r="CC18" s="31">
        <f t="shared" si="24"/>
        <v>0.9088440000000001</v>
      </c>
      <c r="CD18" s="31">
        <f t="shared" si="24"/>
        <v>0.857714</v>
      </c>
      <c r="CE18" s="31"/>
      <c r="CF18" s="31"/>
      <c r="CG18" s="31"/>
      <c r="CH18" s="31"/>
      <c r="CI18" s="31"/>
      <c r="CJ18" s="31"/>
      <c r="CK18" s="31"/>
      <c r="CL18" s="79"/>
      <c r="CM18" s="34">
        <f t="shared" si="24"/>
        <v>0</v>
      </c>
      <c r="CN18" s="31">
        <f t="shared" si="24"/>
        <v>0</v>
      </c>
      <c r="CO18" s="31">
        <f t="shared" si="24"/>
        <v>0</v>
      </c>
      <c r="CP18" s="31">
        <f aca="true" t="shared" si="25" ref="CP18:DT18">SUM(CP19:CP21)</f>
        <v>0</v>
      </c>
      <c r="CQ18" s="31">
        <f t="shared" si="25"/>
        <v>0</v>
      </c>
      <c r="CR18" s="31">
        <f t="shared" si="25"/>
        <v>0</v>
      </c>
      <c r="CS18" s="31">
        <f t="shared" si="25"/>
        <v>0</v>
      </c>
      <c r="CT18" s="31">
        <f t="shared" si="25"/>
        <v>0</v>
      </c>
      <c r="CU18" s="31">
        <f t="shared" si="25"/>
        <v>0</v>
      </c>
      <c r="CV18" s="31">
        <f t="shared" si="25"/>
        <v>0</v>
      </c>
      <c r="CW18" s="31">
        <f t="shared" si="25"/>
        <v>0</v>
      </c>
      <c r="CX18" s="31">
        <f t="shared" si="25"/>
        <v>0</v>
      </c>
      <c r="CY18" s="31">
        <f t="shared" si="25"/>
        <v>0</v>
      </c>
      <c r="CZ18" s="31">
        <f t="shared" si="25"/>
        <v>0</v>
      </c>
      <c r="DA18" s="31">
        <f t="shared" si="25"/>
        <v>0</v>
      </c>
      <c r="DB18" s="31">
        <f t="shared" si="25"/>
        <v>0</v>
      </c>
      <c r="DC18" s="31">
        <f t="shared" si="25"/>
        <v>0</v>
      </c>
      <c r="DD18" s="31">
        <f t="shared" si="25"/>
        <v>0</v>
      </c>
      <c r="DE18" s="31">
        <f t="shared" si="25"/>
        <v>0</v>
      </c>
      <c r="DF18" s="31">
        <f t="shared" si="25"/>
        <v>0</v>
      </c>
      <c r="DG18" s="34">
        <f t="shared" si="25"/>
        <v>0</v>
      </c>
      <c r="DH18" s="34">
        <f t="shared" si="25"/>
        <v>0</v>
      </c>
      <c r="DI18" s="31">
        <f t="shared" si="25"/>
        <v>0</v>
      </c>
      <c r="DJ18" s="31">
        <f t="shared" si="25"/>
        <v>0</v>
      </c>
      <c r="DK18" s="31">
        <f t="shared" si="25"/>
        <v>0</v>
      </c>
      <c r="DL18" s="31">
        <f t="shared" si="25"/>
        <v>0</v>
      </c>
      <c r="DM18" s="31">
        <f t="shared" si="25"/>
        <v>0</v>
      </c>
      <c r="DN18" s="31">
        <f t="shared" si="25"/>
        <v>0</v>
      </c>
      <c r="DO18" s="34">
        <f t="shared" si="25"/>
        <v>0</v>
      </c>
      <c r="DP18" s="31">
        <f t="shared" si="25"/>
        <v>0</v>
      </c>
      <c r="DQ18" s="34">
        <f t="shared" si="25"/>
        <v>0</v>
      </c>
      <c r="DR18" s="31">
        <f t="shared" si="25"/>
        <v>0</v>
      </c>
      <c r="DS18" s="31">
        <f t="shared" si="25"/>
        <v>0</v>
      </c>
      <c r="DT18" s="31">
        <f t="shared" si="25"/>
        <v>0</v>
      </c>
      <c r="DU18" s="31"/>
      <c r="DV18" s="34"/>
      <c r="DW18" s="31"/>
      <c r="DX18" s="39"/>
      <c r="DY18" s="31"/>
      <c r="DZ18" s="31"/>
      <c r="EA18" s="34"/>
      <c r="EB18" s="31"/>
      <c r="EC18" s="31"/>
      <c r="ED18" s="34"/>
      <c r="EE18" s="29">
        <f>EE19+EE20+EE21</f>
        <v>2.3286160000000002</v>
      </c>
      <c r="EF18" s="30">
        <f>EF19+EF20+EF21</f>
        <v>1.1865320000000001</v>
      </c>
      <c r="EG18" s="46">
        <f>EG19+EG20+EG21</f>
        <v>1.329675</v>
      </c>
      <c r="EH18" s="42">
        <f>EH19+EH20+EH21</f>
        <v>2.897233</v>
      </c>
      <c r="EI18" s="47">
        <f>SUM(EI19:EI21)</f>
        <v>3.210661</v>
      </c>
      <c r="EJ18" s="47">
        <f>SUM(EJ19:EJ21)</f>
        <v>2.283827</v>
      </c>
      <c r="EK18" s="80">
        <f>SUM(EK19:EK21)</f>
        <v>5.258749</v>
      </c>
      <c r="EL18" s="88">
        <f>SUM(EL19:EL21)</f>
        <v>2.108211</v>
      </c>
      <c r="EM18" s="49">
        <f>SUM(EM19:EM21)</f>
        <v>1.9175280000000001</v>
      </c>
      <c r="EN18" s="49">
        <f aca="true" t="shared" si="26" ref="EN18:EX18">SUM(EN19:EN21)</f>
        <v>2.8068849999999994</v>
      </c>
      <c r="EO18" s="49">
        <f t="shared" si="26"/>
        <v>2.846144</v>
      </c>
      <c r="EP18" s="49">
        <f t="shared" si="26"/>
        <v>2.421382</v>
      </c>
      <c r="EQ18" s="49">
        <f t="shared" si="26"/>
        <v>1.9097719999999998</v>
      </c>
      <c r="ER18" s="49">
        <f t="shared" si="26"/>
        <v>2.165819</v>
      </c>
      <c r="ES18" s="49">
        <f t="shared" si="26"/>
        <v>2.1424250000000002</v>
      </c>
      <c r="ET18" s="49">
        <f t="shared" si="26"/>
        <v>2.3538419999999998</v>
      </c>
      <c r="EU18" s="49">
        <f t="shared" si="26"/>
        <v>2.442145</v>
      </c>
      <c r="EV18" s="49">
        <f t="shared" si="26"/>
        <v>2.332807</v>
      </c>
      <c r="EW18" s="49">
        <f t="shared" si="26"/>
        <v>2.117439</v>
      </c>
      <c r="EX18" s="49">
        <f t="shared" si="26"/>
        <v>2.091894</v>
      </c>
      <c r="EY18" s="47">
        <f>SUM(EY19:EY21)</f>
        <v>1.9281590000000002</v>
      </c>
      <c r="EZ18" s="47">
        <f>SUM(EZ19:EZ21)</f>
        <v>2.8935500000000003</v>
      </c>
      <c r="FA18" s="47">
        <f>SUM(FA19:FA21)</f>
        <v>3.198865</v>
      </c>
      <c r="FB18" s="47">
        <f>SUM(FB19:FB21)</f>
        <v>3.266505</v>
      </c>
      <c r="FC18" s="47">
        <f>SUM(FC19:FC21)</f>
        <v>3.292383</v>
      </c>
      <c r="FD18" s="49">
        <f aca="true" t="shared" si="27" ref="FD18:FJ18">SUM(FD19:FD21)</f>
        <v>3.448003</v>
      </c>
      <c r="FE18" s="47">
        <f t="shared" si="27"/>
        <v>3.127504</v>
      </c>
      <c r="FF18" s="49">
        <f t="shared" si="27"/>
        <v>2.9308380000000005</v>
      </c>
      <c r="FG18" s="49">
        <f t="shared" si="27"/>
        <v>3.223025</v>
      </c>
      <c r="FH18" s="49">
        <f t="shared" si="27"/>
        <v>1.359774</v>
      </c>
      <c r="FI18" s="49">
        <f t="shared" si="27"/>
        <v>1.473055</v>
      </c>
      <c r="FJ18" s="49">
        <f t="shared" si="27"/>
        <v>0.013843</v>
      </c>
      <c r="FK18" s="49">
        <f>SUM(FK19:FK21)</f>
        <v>0.838527</v>
      </c>
      <c r="FL18" s="49">
        <f>SUM(FL19:FL21)</f>
        <v>0.842104</v>
      </c>
      <c r="FM18" s="49">
        <f>SUM(FM19:FM21)</f>
        <v>0.9088440000000001</v>
      </c>
      <c r="FN18" s="49">
        <f aca="true" t="shared" si="28" ref="FN18:FU18">SUM(FN19:FN21)</f>
        <v>0.857714</v>
      </c>
      <c r="FO18" s="49">
        <f t="shared" si="28"/>
        <v>0</v>
      </c>
      <c r="FP18" s="49">
        <f t="shared" si="28"/>
        <v>0</v>
      </c>
      <c r="FQ18" s="49">
        <f t="shared" si="28"/>
        <v>0</v>
      </c>
      <c r="FR18" s="49">
        <f t="shared" si="28"/>
        <v>0</v>
      </c>
      <c r="FS18" s="49">
        <f t="shared" si="28"/>
        <v>0</v>
      </c>
      <c r="FT18" s="49">
        <f t="shared" si="28"/>
        <v>0</v>
      </c>
      <c r="FU18" s="49">
        <f t="shared" si="28"/>
        <v>0</v>
      </c>
      <c r="FV18" s="255"/>
    </row>
    <row r="19" spans="2:178" ht="12.75">
      <c r="B19" s="53" t="s">
        <v>4</v>
      </c>
      <c r="C19" s="89"/>
      <c r="D19" s="55"/>
      <c r="E19" s="55">
        <v>0</v>
      </c>
      <c r="F19" s="70">
        <v>0</v>
      </c>
      <c r="G19" s="70">
        <v>0.01206</v>
      </c>
      <c r="H19" s="70">
        <v>0.01206</v>
      </c>
      <c r="I19" s="56">
        <v>0</v>
      </c>
      <c r="J19" s="70">
        <v>0</v>
      </c>
      <c r="K19" s="70"/>
      <c r="L19" s="70">
        <f>'[2]fara spitale'!$L$27</f>
        <v>0</v>
      </c>
      <c r="M19" s="70">
        <v>0</v>
      </c>
      <c r="N19" s="70"/>
      <c r="O19" s="70"/>
      <c r="P19" s="69"/>
      <c r="Q19" s="70"/>
      <c r="R19" s="70"/>
      <c r="S19" s="70"/>
      <c r="T19" s="70"/>
      <c r="U19" s="70"/>
      <c r="V19" s="70"/>
      <c r="W19" s="69"/>
      <c r="X19" s="69"/>
      <c r="Y19" s="70"/>
      <c r="Z19" s="70"/>
      <c r="AA19" s="70"/>
      <c r="AB19" s="70"/>
      <c r="AC19" s="70"/>
      <c r="AD19" s="69"/>
      <c r="AE19" s="69"/>
      <c r="AF19" s="70"/>
      <c r="AG19" s="5"/>
      <c r="AH19" s="70"/>
      <c r="AI19" s="70"/>
      <c r="AJ19" s="70"/>
      <c r="AK19" s="70"/>
      <c r="AL19" s="70"/>
      <c r="AM19" s="70"/>
      <c r="AN19" s="70"/>
      <c r="AO19" s="70"/>
      <c r="AP19" s="70"/>
      <c r="AQ19" s="70"/>
      <c r="AR19" s="70"/>
      <c r="AS19" s="70"/>
      <c r="AT19" s="5"/>
      <c r="AU19" s="91">
        <v>0.03</v>
      </c>
      <c r="AV19" s="91">
        <v>0.025457</v>
      </c>
      <c r="AW19" s="90">
        <v>0.04311</v>
      </c>
      <c r="AX19" s="81">
        <v>0.09011</v>
      </c>
      <c r="AY19" s="56">
        <v>0.055302</v>
      </c>
      <c r="AZ19" s="59">
        <v>0.472845</v>
      </c>
      <c r="BA19" s="82">
        <v>1.057942</v>
      </c>
      <c r="BB19" s="249">
        <v>0.051706</v>
      </c>
      <c r="BC19" s="59">
        <v>0.051706</v>
      </c>
      <c r="BD19" s="59">
        <v>0.475329</v>
      </c>
      <c r="BE19" s="59">
        <v>0.764747</v>
      </c>
      <c r="BF19" s="59">
        <v>0.164067</v>
      </c>
      <c r="BG19" s="59">
        <v>0.346972</v>
      </c>
      <c r="BH19" s="81">
        <v>0.355219</v>
      </c>
      <c r="BI19" s="59">
        <v>0.373882</v>
      </c>
      <c r="BJ19" s="59">
        <v>0.16796</v>
      </c>
      <c r="BK19" s="59">
        <v>0.160994</v>
      </c>
      <c r="BL19" s="59">
        <v>0.243598</v>
      </c>
      <c r="BM19" s="59">
        <v>0.088746</v>
      </c>
      <c r="BN19" s="59">
        <v>0.315017</v>
      </c>
      <c r="BO19" s="57">
        <v>0.095524</v>
      </c>
      <c r="BP19" s="57">
        <v>0.357401</v>
      </c>
      <c r="BQ19" s="70">
        <v>0.355364</v>
      </c>
      <c r="BR19" s="59">
        <v>0.399943</v>
      </c>
      <c r="BS19" s="2">
        <v>0.403251</v>
      </c>
      <c r="BT19" s="63">
        <v>0.421604</v>
      </c>
      <c r="BU19" s="59">
        <v>0.776581</v>
      </c>
      <c r="BV19" s="81">
        <v>0.549865</v>
      </c>
      <c r="BW19" s="57">
        <v>0.648964</v>
      </c>
      <c r="BX19" s="59">
        <v>0.162896</v>
      </c>
      <c r="BY19" s="2">
        <v>0.162529</v>
      </c>
      <c r="BZ19" s="59">
        <v>0</v>
      </c>
      <c r="CA19" s="59">
        <v>1.7E-05</v>
      </c>
      <c r="CB19" s="59">
        <v>0.003594</v>
      </c>
      <c r="CC19" s="70">
        <v>0.024105</v>
      </c>
      <c r="CD19" s="59">
        <v>0.019204</v>
      </c>
      <c r="CE19" s="59"/>
      <c r="CF19" s="59"/>
      <c r="CG19" s="59"/>
      <c r="CH19" s="59"/>
      <c r="CI19" s="59"/>
      <c r="CJ19" s="59"/>
      <c r="CK19" s="59"/>
      <c r="CL19" s="83"/>
      <c r="CM19" s="91"/>
      <c r="CN19" s="91"/>
      <c r="CO19" s="90"/>
      <c r="CP19" s="91"/>
      <c r="CQ19" s="91"/>
      <c r="CR19" s="90"/>
      <c r="CS19" s="90"/>
      <c r="CT19" s="90"/>
      <c r="CU19" s="90"/>
      <c r="CV19" s="90"/>
      <c r="CW19" s="90"/>
      <c r="CX19" s="90"/>
      <c r="CY19" s="90"/>
      <c r="CZ19" s="90"/>
      <c r="DA19" s="90"/>
      <c r="DB19" s="90"/>
      <c r="DC19" s="90"/>
      <c r="DD19" s="90"/>
      <c r="DE19" s="90"/>
      <c r="DF19" s="90"/>
      <c r="DG19" s="91"/>
      <c r="DH19" s="90"/>
      <c r="DI19" s="90"/>
      <c r="DJ19" s="90"/>
      <c r="DK19" s="90"/>
      <c r="DL19" s="90"/>
      <c r="DM19" s="90"/>
      <c r="DN19" s="90"/>
      <c r="DO19" s="231"/>
      <c r="DP19" s="90"/>
      <c r="DQ19" s="92"/>
      <c r="DR19" s="90"/>
      <c r="DS19" s="90"/>
      <c r="DT19" s="90"/>
      <c r="DU19" s="90"/>
      <c r="DV19" s="91"/>
      <c r="DW19" s="90"/>
      <c r="DX19" s="92"/>
      <c r="DY19" s="90"/>
      <c r="DZ19" s="90"/>
      <c r="EA19" s="91"/>
      <c r="EB19" s="90"/>
      <c r="EC19" s="90"/>
      <c r="ED19" s="92"/>
      <c r="EE19" s="62">
        <f>C19+AU19+CM19</f>
        <v>0.03</v>
      </c>
      <c r="EF19" s="55">
        <f aca="true" t="shared" si="29" ref="EF19:EH21">D19+CN19+AV19</f>
        <v>0.025457</v>
      </c>
      <c r="EG19" s="85">
        <f t="shared" si="29"/>
        <v>0.04311</v>
      </c>
      <c r="EH19" s="68">
        <f t="shared" si="29"/>
        <v>0.09011</v>
      </c>
      <c r="EI19" s="69">
        <f aca="true" t="shared" si="30" ref="EI19:ER21">G19+AY19+CQ19</f>
        <v>0.06736199999999999</v>
      </c>
      <c r="EJ19" s="69">
        <f t="shared" si="30"/>
        <v>0.48490500000000003</v>
      </c>
      <c r="EK19" s="13">
        <f t="shared" si="30"/>
        <v>1.057942</v>
      </c>
      <c r="EL19" s="68">
        <f t="shared" si="30"/>
        <v>0.051706</v>
      </c>
      <c r="EM19" s="70">
        <f t="shared" si="30"/>
        <v>0.051706</v>
      </c>
      <c r="EN19" s="70">
        <f t="shared" si="30"/>
        <v>0.475329</v>
      </c>
      <c r="EO19" s="70">
        <f t="shared" si="30"/>
        <v>0.764747</v>
      </c>
      <c r="EP19" s="70">
        <f t="shared" si="30"/>
        <v>0.164067</v>
      </c>
      <c r="EQ19" s="70">
        <f t="shared" si="30"/>
        <v>0.346972</v>
      </c>
      <c r="ER19" s="70">
        <f t="shared" si="30"/>
        <v>0.355219</v>
      </c>
      <c r="ES19" s="70">
        <f aca="true" t="shared" si="31" ref="ES19:FB21">Q19+BI19+DA19</f>
        <v>0.373882</v>
      </c>
      <c r="ET19" s="70">
        <f t="shared" si="31"/>
        <v>0.16796</v>
      </c>
      <c r="EU19" s="70">
        <f t="shared" si="31"/>
        <v>0.160994</v>
      </c>
      <c r="EV19" s="70">
        <f t="shared" si="31"/>
        <v>0.243598</v>
      </c>
      <c r="EW19" s="70">
        <f t="shared" si="31"/>
        <v>0.088746</v>
      </c>
      <c r="EX19" s="70">
        <f t="shared" si="31"/>
        <v>0.315017</v>
      </c>
      <c r="EY19" s="69">
        <f t="shared" si="31"/>
        <v>0.095524</v>
      </c>
      <c r="EZ19" s="69">
        <f t="shared" si="31"/>
        <v>0.357401</v>
      </c>
      <c r="FA19" s="69">
        <f t="shared" si="31"/>
        <v>0.355364</v>
      </c>
      <c r="FB19" s="69">
        <f t="shared" si="31"/>
        <v>0.399943</v>
      </c>
      <c r="FC19" s="69">
        <f aca="true" t="shared" si="32" ref="FC19:FM21">AA19+BS19+DK19</f>
        <v>0.403251</v>
      </c>
      <c r="FD19" s="69">
        <f t="shared" si="32"/>
        <v>0.421604</v>
      </c>
      <c r="FE19" s="69">
        <f t="shared" si="32"/>
        <v>0.776581</v>
      </c>
      <c r="FF19" s="69">
        <f t="shared" si="32"/>
        <v>0.549865</v>
      </c>
      <c r="FG19" s="69">
        <f t="shared" si="32"/>
        <v>0.648964</v>
      </c>
      <c r="FH19" s="69">
        <f t="shared" si="32"/>
        <v>0.162896</v>
      </c>
      <c r="FI19" s="69">
        <f t="shared" si="32"/>
        <v>0.162529</v>
      </c>
      <c r="FJ19" s="70">
        <f t="shared" si="32"/>
        <v>0</v>
      </c>
      <c r="FK19" s="70">
        <f t="shared" si="32"/>
        <v>1.7E-05</v>
      </c>
      <c r="FL19" s="70">
        <f t="shared" si="32"/>
        <v>0.003594</v>
      </c>
      <c r="FM19" s="70">
        <f t="shared" si="32"/>
        <v>0.024105</v>
      </c>
      <c r="FN19" s="70">
        <f aca="true" t="shared" si="33" ref="FN19:FU21">AL19+CD19+DV19</f>
        <v>0.019204</v>
      </c>
      <c r="FO19" s="70">
        <f t="shared" si="33"/>
        <v>0</v>
      </c>
      <c r="FP19" s="70">
        <f t="shared" si="33"/>
        <v>0</v>
      </c>
      <c r="FQ19" s="70">
        <f t="shared" si="33"/>
        <v>0</v>
      </c>
      <c r="FR19" s="70">
        <f t="shared" si="33"/>
        <v>0</v>
      </c>
      <c r="FS19" s="70">
        <f t="shared" si="33"/>
        <v>0</v>
      </c>
      <c r="FT19" s="70">
        <f t="shared" si="33"/>
        <v>0</v>
      </c>
      <c r="FU19" s="70">
        <f t="shared" si="33"/>
        <v>0</v>
      </c>
      <c r="FV19" s="255"/>
    </row>
    <row r="20" spans="2:178" ht="12.75">
      <c r="B20" s="53" t="s">
        <v>5</v>
      </c>
      <c r="C20" s="89"/>
      <c r="D20" s="55"/>
      <c r="E20" s="55">
        <v>0</v>
      </c>
      <c r="F20" s="70">
        <v>0</v>
      </c>
      <c r="G20" s="70">
        <v>0.544118</v>
      </c>
      <c r="H20" s="70">
        <v>0.026302</v>
      </c>
      <c r="I20" s="56">
        <v>0</v>
      </c>
      <c r="J20" s="70">
        <v>0</v>
      </c>
      <c r="K20" s="70"/>
      <c r="L20" s="70">
        <f>'[2]fara spitale'!$L$27</f>
        <v>0</v>
      </c>
      <c r="M20" s="70">
        <v>0</v>
      </c>
      <c r="N20" s="70"/>
      <c r="O20" s="70"/>
      <c r="P20" s="69"/>
      <c r="Q20" s="70"/>
      <c r="R20" s="70"/>
      <c r="S20" s="70"/>
      <c r="T20" s="70"/>
      <c r="U20" s="70"/>
      <c r="V20" s="70"/>
      <c r="W20" s="69"/>
      <c r="X20" s="69"/>
      <c r="Y20" s="70"/>
      <c r="Z20" s="70"/>
      <c r="AA20" s="70"/>
      <c r="AB20" s="70"/>
      <c r="AC20" s="70"/>
      <c r="AD20" s="69"/>
      <c r="AE20" s="69"/>
      <c r="AF20" s="70"/>
      <c r="AG20" s="5"/>
      <c r="AH20" s="70"/>
      <c r="AI20" s="70"/>
      <c r="AJ20" s="70"/>
      <c r="AK20" s="70"/>
      <c r="AL20" s="70"/>
      <c r="AM20" s="70"/>
      <c r="AN20" s="70"/>
      <c r="AO20" s="70"/>
      <c r="AP20" s="70"/>
      <c r="AQ20" s="70"/>
      <c r="AR20" s="70"/>
      <c r="AS20" s="70"/>
      <c r="AT20" s="5"/>
      <c r="AU20" s="91">
        <v>0.089</v>
      </c>
      <c r="AV20" s="90">
        <v>0.208945</v>
      </c>
      <c r="AW20" s="90">
        <v>0.540088</v>
      </c>
      <c r="AX20" s="81">
        <v>0.5983</v>
      </c>
      <c r="AY20" s="56">
        <v>0.7547</v>
      </c>
      <c r="AZ20" s="59">
        <v>0.5875</v>
      </c>
      <c r="BA20" s="82">
        <v>1.524539</v>
      </c>
      <c r="BB20" s="249">
        <v>1.190963</v>
      </c>
      <c r="BC20" s="59">
        <v>0.778151</v>
      </c>
      <c r="BD20" s="59">
        <v>1.007796</v>
      </c>
      <c r="BE20" s="59">
        <v>0.917448</v>
      </c>
      <c r="BF20" s="59">
        <v>1.187289</v>
      </c>
      <c r="BG20" s="59">
        <v>0.492774</v>
      </c>
      <c r="BH20" s="81">
        <v>0.740574</v>
      </c>
      <c r="BI20" s="59">
        <v>0.698517</v>
      </c>
      <c r="BJ20" s="59">
        <v>1.115856</v>
      </c>
      <c r="BK20" s="59">
        <v>1.211125</v>
      </c>
      <c r="BL20" s="59">
        <v>1.019183</v>
      </c>
      <c r="BM20" s="59">
        <v>0.958667</v>
      </c>
      <c r="BN20" s="59">
        <v>0.698143</v>
      </c>
      <c r="BO20" s="57">
        <v>0.753901</v>
      </c>
      <c r="BP20" s="57">
        <v>1.257405</v>
      </c>
      <c r="BQ20" s="70">
        <v>0.933513</v>
      </c>
      <c r="BR20" s="59">
        <v>0.948864</v>
      </c>
      <c r="BS20" s="2">
        <v>0.849472</v>
      </c>
      <c r="BT20" s="63">
        <v>0.978302</v>
      </c>
      <c r="BU20" s="59">
        <v>1.020642</v>
      </c>
      <c r="BV20" s="81">
        <v>0.855468</v>
      </c>
      <c r="BW20" s="57">
        <v>1.048556</v>
      </c>
      <c r="BX20" s="59">
        <v>0.277974</v>
      </c>
      <c r="BY20" s="2">
        <v>0.377109</v>
      </c>
      <c r="BZ20" s="59">
        <v>0.013843</v>
      </c>
      <c r="CA20" s="59">
        <v>0.83851</v>
      </c>
      <c r="CB20" s="59">
        <v>0.83851</v>
      </c>
      <c r="CC20" s="70">
        <v>0.884739</v>
      </c>
      <c r="CD20" s="59">
        <v>0.83851</v>
      </c>
      <c r="CE20" s="59"/>
      <c r="CF20" s="59"/>
      <c r="CG20" s="59"/>
      <c r="CH20" s="59"/>
      <c r="CI20" s="59"/>
      <c r="CJ20" s="59"/>
      <c r="CK20" s="59"/>
      <c r="CL20" s="83"/>
      <c r="CM20" s="91"/>
      <c r="CN20" s="91"/>
      <c r="CO20" s="90"/>
      <c r="CP20" s="91"/>
      <c r="CQ20" s="91"/>
      <c r="CR20" s="90"/>
      <c r="CS20" s="90"/>
      <c r="CT20" s="90"/>
      <c r="CU20" s="90"/>
      <c r="CV20" s="90"/>
      <c r="CW20" s="90"/>
      <c r="CX20" s="90"/>
      <c r="CY20" s="90"/>
      <c r="CZ20" s="90"/>
      <c r="DA20" s="90"/>
      <c r="DB20" s="90"/>
      <c r="DC20" s="90"/>
      <c r="DD20" s="90"/>
      <c r="DE20" s="90"/>
      <c r="DF20" s="90"/>
      <c r="DG20" s="91"/>
      <c r="DH20" s="90"/>
      <c r="DI20" s="90"/>
      <c r="DJ20" s="90"/>
      <c r="DK20" s="90"/>
      <c r="DL20" s="90"/>
      <c r="DM20" s="90"/>
      <c r="DN20" s="90"/>
      <c r="DO20" s="63"/>
      <c r="DP20" s="90"/>
      <c r="DQ20" s="92"/>
      <c r="DR20" s="90"/>
      <c r="DS20" s="90"/>
      <c r="DT20" s="90"/>
      <c r="DU20" s="90"/>
      <c r="DV20" s="91"/>
      <c r="DW20" s="90"/>
      <c r="DX20" s="92"/>
      <c r="DY20" s="90"/>
      <c r="DZ20" s="90"/>
      <c r="EA20" s="91"/>
      <c r="EB20" s="90"/>
      <c r="EC20" s="90"/>
      <c r="ED20" s="256"/>
      <c r="EE20" s="65">
        <f>C20+AU20+CM20</f>
        <v>0.089</v>
      </c>
      <c r="EF20" s="55">
        <f t="shared" si="29"/>
        <v>0.208945</v>
      </c>
      <c r="EG20" s="85">
        <f t="shared" si="29"/>
        <v>0.540088</v>
      </c>
      <c r="EH20" s="68">
        <f t="shared" si="29"/>
        <v>0.5983</v>
      </c>
      <c r="EI20" s="69">
        <f t="shared" si="30"/>
        <v>1.298818</v>
      </c>
      <c r="EJ20" s="69">
        <f t="shared" si="30"/>
        <v>0.6138020000000001</v>
      </c>
      <c r="EK20" s="13">
        <f t="shared" si="30"/>
        <v>1.524539</v>
      </c>
      <c r="EL20" s="68">
        <f t="shared" si="30"/>
        <v>1.190963</v>
      </c>
      <c r="EM20" s="70">
        <f t="shared" si="30"/>
        <v>0.778151</v>
      </c>
      <c r="EN20" s="70">
        <f t="shared" si="30"/>
        <v>1.007796</v>
      </c>
      <c r="EO20" s="70">
        <f t="shared" si="30"/>
        <v>0.917448</v>
      </c>
      <c r="EP20" s="70">
        <f t="shared" si="30"/>
        <v>1.187289</v>
      </c>
      <c r="EQ20" s="70">
        <f t="shared" si="30"/>
        <v>0.492774</v>
      </c>
      <c r="ER20" s="70">
        <f t="shared" si="30"/>
        <v>0.740574</v>
      </c>
      <c r="ES20" s="70">
        <f t="shared" si="31"/>
        <v>0.698517</v>
      </c>
      <c r="ET20" s="70">
        <f t="shared" si="31"/>
        <v>1.115856</v>
      </c>
      <c r="EU20" s="70">
        <f t="shared" si="31"/>
        <v>1.211125</v>
      </c>
      <c r="EV20" s="70">
        <f t="shared" si="31"/>
        <v>1.019183</v>
      </c>
      <c r="EW20" s="70">
        <f t="shared" si="31"/>
        <v>0.958667</v>
      </c>
      <c r="EX20" s="70">
        <f t="shared" si="31"/>
        <v>0.698143</v>
      </c>
      <c r="EY20" s="69">
        <f t="shared" si="31"/>
        <v>0.753901</v>
      </c>
      <c r="EZ20" s="69">
        <f t="shared" si="31"/>
        <v>1.257405</v>
      </c>
      <c r="FA20" s="69">
        <f t="shared" si="31"/>
        <v>0.933513</v>
      </c>
      <c r="FB20" s="69">
        <f t="shared" si="31"/>
        <v>0.948864</v>
      </c>
      <c r="FC20" s="69">
        <f t="shared" si="32"/>
        <v>0.849472</v>
      </c>
      <c r="FD20" s="69">
        <f t="shared" si="32"/>
        <v>0.978302</v>
      </c>
      <c r="FE20" s="69">
        <f t="shared" si="32"/>
        <v>1.020642</v>
      </c>
      <c r="FF20" s="69">
        <f t="shared" si="32"/>
        <v>0.855468</v>
      </c>
      <c r="FG20" s="69">
        <f t="shared" si="32"/>
        <v>1.048556</v>
      </c>
      <c r="FH20" s="69">
        <f t="shared" si="32"/>
        <v>0.277974</v>
      </c>
      <c r="FI20" s="69">
        <f t="shared" si="32"/>
        <v>0.377109</v>
      </c>
      <c r="FJ20" s="70">
        <f t="shared" si="32"/>
        <v>0.013843</v>
      </c>
      <c r="FK20" s="70">
        <f t="shared" si="32"/>
        <v>0.83851</v>
      </c>
      <c r="FL20" s="70">
        <f t="shared" si="32"/>
        <v>0.83851</v>
      </c>
      <c r="FM20" s="70">
        <f t="shared" si="32"/>
        <v>0.884739</v>
      </c>
      <c r="FN20" s="70">
        <f t="shared" si="33"/>
        <v>0.83851</v>
      </c>
      <c r="FO20" s="70">
        <f t="shared" si="33"/>
        <v>0</v>
      </c>
      <c r="FP20" s="70">
        <f t="shared" si="33"/>
        <v>0</v>
      </c>
      <c r="FQ20" s="70">
        <f t="shared" si="33"/>
        <v>0</v>
      </c>
      <c r="FR20" s="70">
        <f t="shared" si="33"/>
        <v>0</v>
      </c>
      <c r="FS20" s="70">
        <f t="shared" si="33"/>
        <v>0</v>
      </c>
      <c r="FT20" s="70">
        <f t="shared" si="33"/>
        <v>0</v>
      </c>
      <c r="FU20" s="70">
        <f t="shared" si="33"/>
        <v>0</v>
      </c>
      <c r="FV20" s="264"/>
    </row>
    <row r="21" spans="2:178" ht="12.75">
      <c r="B21" s="53" t="s">
        <v>6</v>
      </c>
      <c r="C21" s="89">
        <v>1.727</v>
      </c>
      <c r="D21" s="90">
        <v>0.916122</v>
      </c>
      <c r="E21" s="90"/>
      <c r="F21" s="70">
        <v>1.433938</v>
      </c>
      <c r="G21" s="70">
        <v>1.089596</v>
      </c>
      <c r="H21" s="70">
        <v>0.173474</v>
      </c>
      <c r="I21" s="56">
        <v>1.649338</v>
      </c>
      <c r="J21" s="70">
        <v>0</v>
      </c>
      <c r="K21" s="70"/>
      <c r="L21" s="70">
        <f>'[2]fara spitale'!$L$27</f>
        <v>0</v>
      </c>
      <c r="M21" s="70">
        <v>0</v>
      </c>
      <c r="N21" s="70"/>
      <c r="O21" s="70"/>
      <c r="P21" s="69"/>
      <c r="Q21" s="70"/>
      <c r="R21" s="70"/>
      <c r="S21" s="70"/>
      <c r="T21" s="70"/>
      <c r="U21" s="70"/>
      <c r="V21" s="70"/>
      <c r="W21" s="69"/>
      <c r="X21" s="69"/>
      <c r="Y21" s="70"/>
      <c r="Z21" s="70"/>
      <c r="AA21" s="70"/>
      <c r="AB21" s="70"/>
      <c r="AC21" s="70"/>
      <c r="AD21" s="69"/>
      <c r="AE21" s="69"/>
      <c r="AF21" s="70"/>
      <c r="AG21" s="5"/>
      <c r="AH21" s="70"/>
      <c r="AI21" s="70"/>
      <c r="AJ21" s="70"/>
      <c r="AK21" s="70"/>
      <c r="AL21" s="70"/>
      <c r="AM21" s="70"/>
      <c r="AN21" s="70"/>
      <c r="AO21" s="70"/>
      <c r="AP21" s="70"/>
      <c r="AQ21" s="70"/>
      <c r="AR21" s="70"/>
      <c r="AS21" s="70"/>
      <c r="AT21" s="5"/>
      <c r="AU21" s="91">
        <v>0.482616</v>
      </c>
      <c r="AV21" s="90">
        <v>0.036008</v>
      </c>
      <c r="AW21" s="90">
        <v>0.746477</v>
      </c>
      <c r="AX21" s="81">
        <v>0.774885</v>
      </c>
      <c r="AY21" s="56">
        <v>0.754885</v>
      </c>
      <c r="AZ21" s="59">
        <v>1.011646</v>
      </c>
      <c r="BA21" s="82">
        <v>1.02693</v>
      </c>
      <c r="BB21" s="249">
        <v>0.865542</v>
      </c>
      <c r="BC21" s="59">
        <v>1.087671</v>
      </c>
      <c r="BD21" s="59">
        <v>1.3237599999999998</v>
      </c>
      <c r="BE21" s="59">
        <v>1.163949</v>
      </c>
      <c r="BF21" s="59">
        <v>1.070026</v>
      </c>
      <c r="BG21" s="59">
        <v>1.070026</v>
      </c>
      <c r="BH21" s="81">
        <v>1.070026</v>
      </c>
      <c r="BI21" s="59">
        <v>1.070026</v>
      </c>
      <c r="BJ21" s="59">
        <v>1.070026</v>
      </c>
      <c r="BK21" s="59">
        <v>1.070026</v>
      </c>
      <c r="BL21" s="59">
        <v>1.070026</v>
      </c>
      <c r="BM21" s="59">
        <v>1.070026</v>
      </c>
      <c r="BN21" s="59">
        <v>1.078734</v>
      </c>
      <c r="BO21" s="57">
        <v>1.078734</v>
      </c>
      <c r="BP21" s="57">
        <v>1.278744</v>
      </c>
      <c r="BQ21" s="70">
        <v>1.909988</v>
      </c>
      <c r="BR21" s="59">
        <v>1.917698</v>
      </c>
      <c r="BS21" s="2">
        <v>2.03966</v>
      </c>
      <c r="BT21" s="63">
        <v>2.048097</v>
      </c>
      <c r="BU21" s="59">
        <v>1.330281</v>
      </c>
      <c r="BV21" s="81">
        <v>1.525505</v>
      </c>
      <c r="BW21" s="57">
        <v>1.525505</v>
      </c>
      <c r="BX21" s="59">
        <v>0.918904</v>
      </c>
      <c r="BY21" s="2">
        <v>0.933417</v>
      </c>
      <c r="BZ21" s="59">
        <v>0</v>
      </c>
      <c r="CA21" s="59">
        <v>0</v>
      </c>
      <c r="CB21" s="59"/>
      <c r="CC21" s="56">
        <v>0</v>
      </c>
      <c r="CD21" s="59"/>
      <c r="CE21" s="59"/>
      <c r="CF21" s="59"/>
      <c r="CG21" s="59"/>
      <c r="CH21" s="59"/>
      <c r="CI21" s="59"/>
      <c r="CJ21" s="59"/>
      <c r="CK21" s="59"/>
      <c r="CL21" s="83"/>
      <c r="CM21" s="91"/>
      <c r="CN21" s="90"/>
      <c r="CO21" s="90"/>
      <c r="CP21" s="91"/>
      <c r="CQ21" s="91"/>
      <c r="CR21" s="90"/>
      <c r="CS21" s="90"/>
      <c r="CT21" s="90"/>
      <c r="CU21" s="90"/>
      <c r="CV21" s="90"/>
      <c r="CW21" s="90"/>
      <c r="CX21" s="90"/>
      <c r="CY21" s="90"/>
      <c r="CZ21" s="90"/>
      <c r="DA21" s="90"/>
      <c r="DB21" s="90"/>
      <c r="DC21" s="90"/>
      <c r="DD21" s="90"/>
      <c r="DE21" s="90"/>
      <c r="DF21" s="90"/>
      <c r="DG21" s="91"/>
      <c r="DH21" s="90"/>
      <c r="DI21" s="90"/>
      <c r="DJ21" s="90"/>
      <c r="DK21" s="90"/>
      <c r="DL21" s="90"/>
      <c r="DM21" s="90"/>
      <c r="DN21" s="90"/>
      <c r="DO21" s="73"/>
      <c r="DP21" s="90"/>
      <c r="DQ21" s="92"/>
      <c r="DR21" s="90"/>
      <c r="DS21" s="90"/>
      <c r="DT21" s="90"/>
      <c r="DU21" s="90"/>
      <c r="DV21" s="91"/>
      <c r="DW21" s="90"/>
      <c r="DX21" s="92"/>
      <c r="DY21" s="90"/>
      <c r="DZ21" s="90"/>
      <c r="EA21" s="91"/>
      <c r="EB21" s="90"/>
      <c r="EC21" s="90"/>
      <c r="ED21" s="256"/>
      <c r="EE21" s="65">
        <f>C21+AU21+CM21</f>
        <v>2.209616</v>
      </c>
      <c r="EF21" s="55">
        <f t="shared" si="29"/>
        <v>0.95213</v>
      </c>
      <c r="EG21" s="85">
        <f t="shared" si="29"/>
        <v>0.746477</v>
      </c>
      <c r="EH21" s="68">
        <f t="shared" si="29"/>
        <v>2.2088229999999998</v>
      </c>
      <c r="EI21" s="69">
        <f t="shared" si="30"/>
        <v>1.844481</v>
      </c>
      <c r="EJ21" s="69">
        <f t="shared" si="30"/>
        <v>1.18512</v>
      </c>
      <c r="EK21" s="13">
        <f t="shared" si="30"/>
        <v>2.676268</v>
      </c>
      <c r="EL21" s="68">
        <f t="shared" si="30"/>
        <v>0.865542</v>
      </c>
      <c r="EM21" s="70">
        <f t="shared" si="30"/>
        <v>1.087671</v>
      </c>
      <c r="EN21" s="70">
        <f t="shared" si="30"/>
        <v>1.3237599999999998</v>
      </c>
      <c r="EO21" s="70">
        <f t="shared" si="30"/>
        <v>1.163949</v>
      </c>
      <c r="EP21" s="70">
        <f t="shared" si="30"/>
        <v>1.070026</v>
      </c>
      <c r="EQ21" s="70">
        <f t="shared" si="30"/>
        <v>1.070026</v>
      </c>
      <c r="ER21" s="70">
        <f t="shared" si="30"/>
        <v>1.070026</v>
      </c>
      <c r="ES21" s="70">
        <f t="shared" si="31"/>
        <v>1.070026</v>
      </c>
      <c r="ET21" s="70">
        <f t="shared" si="31"/>
        <v>1.070026</v>
      </c>
      <c r="EU21" s="70">
        <f t="shared" si="31"/>
        <v>1.070026</v>
      </c>
      <c r="EV21" s="70">
        <f t="shared" si="31"/>
        <v>1.070026</v>
      </c>
      <c r="EW21" s="70">
        <f t="shared" si="31"/>
        <v>1.070026</v>
      </c>
      <c r="EX21" s="70">
        <f t="shared" si="31"/>
        <v>1.078734</v>
      </c>
      <c r="EY21" s="69">
        <f t="shared" si="31"/>
        <v>1.078734</v>
      </c>
      <c r="EZ21" s="69">
        <f t="shared" si="31"/>
        <v>1.278744</v>
      </c>
      <c r="FA21" s="69">
        <f t="shared" si="31"/>
        <v>1.909988</v>
      </c>
      <c r="FB21" s="69">
        <f t="shared" si="31"/>
        <v>1.917698</v>
      </c>
      <c r="FC21" s="69">
        <f t="shared" si="32"/>
        <v>2.03966</v>
      </c>
      <c r="FD21" s="69">
        <f t="shared" si="32"/>
        <v>2.048097</v>
      </c>
      <c r="FE21" s="69">
        <f t="shared" si="32"/>
        <v>1.330281</v>
      </c>
      <c r="FF21" s="69">
        <f t="shared" si="32"/>
        <v>1.525505</v>
      </c>
      <c r="FG21" s="69">
        <f t="shared" si="32"/>
        <v>1.525505</v>
      </c>
      <c r="FH21" s="69">
        <f t="shared" si="32"/>
        <v>0.918904</v>
      </c>
      <c r="FI21" s="69">
        <f t="shared" si="32"/>
        <v>0.933417</v>
      </c>
      <c r="FJ21" s="69">
        <f t="shared" si="32"/>
        <v>0</v>
      </c>
      <c r="FK21" s="69">
        <f t="shared" si="32"/>
        <v>0</v>
      </c>
      <c r="FL21" s="69">
        <f t="shared" si="32"/>
        <v>0</v>
      </c>
      <c r="FM21" s="69">
        <f t="shared" si="32"/>
        <v>0</v>
      </c>
      <c r="FN21" s="69">
        <f t="shared" si="33"/>
        <v>0</v>
      </c>
      <c r="FO21" s="69">
        <f t="shared" si="33"/>
        <v>0</v>
      </c>
      <c r="FP21" s="69">
        <f t="shared" si="33"/>
        <v>0</v>
      </c>
      <c r="FQ21" s="69">
        <f t="shared" si="33"/>
        <v>0</v>
      </c>
      <c r="FR21" s="69">
        <f t="shared" si="33"/>
        <v>0</v>
      </c>
      <c r="FS21" s="69">
        <f t="shared" si="33"/>
        <v>0</v>
      </c>
      <c r="FT21" s="69">
        <f t="shared" si="33"/>
        <v>0</v>
      </c>
      <c r="FU21" s="69">
        <f t="shared" si="33"/>
        <v>0</v>
      </c>
      <c r="FV21" s="264"/>
    </row>
    <row r="22" spans="2:178" ht="26.25">
      <c r="B22" s="28" t="s">
        <v>21</v>
      </c>
      <c r="C22" s="29">
        <f>C23+C24+C25</f>
        <v>7.947</v>
      </c>
      <c r="D22" s="30">
        <f>D23+D24+D25</f>
        <v>71.655423</v>
      </c>
      <c r="E22" s="30">
        <f>E23+E24+E25</f>
        <v>3.4</v>
      </c>
      <c r="F22" s="30">
        <f aca="true" t="shared" si="34" ref="F22:CO22">SUM(F23:F25)</f>
        <v>0.069578</v>
      </c>
      <c r="G22" s="32">
        <f t="shared" si="34"/>
        <v>0.816087</v>
      </c>
      <c r="H22" s="32">
        <f t="shared" si="34"/>
        <v>1.031132</v>
      </c>
      <c r="I22" s="32">
        <f t="shared" si="34"/>
        <v>1.781035</v>
      </c>
      <c r="J22" s="31">
        <f t="shared" si="34"/>
        <v>0.003598</v>
      </c>
      <c r="K22" s="31">
        <f t="shared" si="34"/>
        <v>0</v>
      </c>
      <c r="L22" s="31">
        <f t="shared" si="34"/>
        <v>0</v>
      </c>
      <c r="M22" s="31">
        <f t="shared" si="34"/>
        <v>0.017689</v>
      </c>
      <c r="N22" s="31">
        <f t="shared" si="34"/>
        <v>0</v>
      </c>
      <c r="O22" s="31">
        <f t="shared" si="34"/>
        <v>0</v>
      </c>
      <c r="P22" s="34">
        <f t="shared" si="34"/>
        <v>2.128535</v>
      </c>
      <c r="Q22" s="31">
        <f t="shared" si="34"/>
        <v>4.119378000000001</v>
      </c>
      <c r="R22" s="31">
        <f t="shared" si="34"/>
        <v>0.101573</v>
      </c>
      <c r="S22" s="31">
        <f t="shared" si="34"/>
        <v>0</v>
      </c>
      <c r="T22" s="31">
        <f t="shared" si="34"/>
        <v>0.057578000000000004</v>
      </c>
      <c r="U22" s="31">
        <f t="shared" si="34"/>
        <v>0</v>
      </c>
      <c r="V22" s="31">
        <f t="shared" si="34"/>
        <v>0</v>
      </c>
      <c r="W22" s="34">
        <f t="shared" si="34"/>
        <v>0</v>
      </c>
      <c r="X22" s="34">
        <f t="shared" si="34"/>
        <v>0</v>
      </c>
      <c r="Y22" s="31">
        <f t="shared" si="34"/>
        <v>0</v>
      </c>
      <c r="Z22" s="31">
        <f t="shared" si="34"/>
        <v>0</v>
      </c>
      <c r="AA22" s="34">
        <f t="shared" si="34"/>
        <v>0.000378</v>
      </c>
      <c r="AB22" s="31">
        <f t="shared" si="34"/>
        <v>0.000378</v>
      </c>
      <c r="AC22" s="31">
        <f t="shared" si="34"/>
        <v>0</v>
      </c>
      <c r="AD22" s="34">
        <f t="shared" si="34"/>
        <v>0</v>
      </c>
      <c r="AE22" s="34">
        <f t="shared" si="34"/>
        <v>0</v>
      </c>
      <c r="AF22" s="31">
        <f t="shared" si="34"/>
        <v>0</v>
      </c>
      <c r="AG22" s="39">
        <f t="shared" si="34"/>
        <v>0.000378</v>
      </c>
      <c r="AH22" s="31">
        <f t="shared" si="34"/>
        <v>0</v>
      </c>
      <c r="AI22" s="31">
        <f t="shared" si="34"/>
        <v>0</v>
      </c>
      <c r="AJ22" s="31">
        <f t="shared" si="34"/>
        <v>0</v>
      </c>
      <c r="AK22" s="31">
        <f t="shared" si="34"/>
        <v>0</v>
      </c>
      <c r="AL22" s="31">
        <f t="shared" si="34"/>
        <v>0</v>
      </c>
      <c r="AM22" s="31">
        <f t="shared" si="34"/>
        <v>0</v>
      </c>
      <c r="AN22" s="31">
        <f t="shared" si="34"/>
        <v>0</v>
      </c>
      <c r="AO22" s="39">
        <f t="shared" si="34"/>
        <v>0</v>
      </c>
      <c r="AP22" s="31">
        <f t="shared" si="34"/>
        <v>0</v>
      </c>
      <c r="AQ22" s="39">
        <f t="shared" si="34"/>
        <v>0</v>
      </c>
      <c r="AR22" s="37">
        <f t="shared" si="34"/>
        <v>0</v>
      </c>
      <c r="AS22" s="37">
        <f t="shared" si="34"/>
        <v>0</v>
      </c>
      <c r="AT22" s="37">
        <f t="shared" si="34"/>
        <v>0</v>
      </c>
      <c r="AU22" s="42">
        <f t="shared" si="34"/>
        <v>10.671</v>
      </c>
      <c r="AV22" s="31">
        <f t="shared" si="34"/>
        <v>2.5957049999999997</v>
      </c>
      <c r="AW22" s="31">
        <f t="shared" si="34"/>
        <v>2.609605</v>
      </c>
      <c r="AX22" s="31">
        <f t="shared" si="34"/>
        <v>1.025708</v>
      </c>
      <c r="AY22" s="31">
        <f t="shared" si="34"/>
        <v>0.772152</v>
      </c>
      <c r="AZ22" s="31">
        <f t="shared" si="34"/>
        <v>1.663195</v>
      </c>
      <c r="BA22" s="37">
        <f t="shared" si="34"/>
        <v>2.388291</v>
      </c>
      <c r="BB22" s="42">
        <f t="shared" si="34"/>
        <v>0.56795</v>
      </c>
      <c r="BC22" s="31">
        <f t="shared" si="34"/>
        <v>0.5952200000000001</v>
      </c>
      <c r="BD22" s="31">
        <f t="shared" si="34"/>
        <v>0.816515</v>
      </c>
      <c r="BE22" s="31">
        <f t="shared" si="34"/>
        <v>0.80359</v>
      </c>
      <c r="BF22" s="31">
        <f t="shared" si="34"/>
        <v>0.5485629999999999</v>
      </c>
      <c r="BG22" s="31">
        <f t="shared" si="34"/>
        <v>0.450411</v>
      </c>
      <c r="BH22" s="31">
        <f t="shared" si="34"/>
        <v>0.525149</v>
      </c>
      <c r="BI22" s="31">
        <f t="shared" si="34"/>
        <v>0.551659</v>
      </c>
      <c r="BJ22" s="31">
        <f t="shared" si="34"/>
        <v>0.697342</v>
      </c>
      <c r="BK22" s="31">
        <f t="shared" si="34"/>
        <v>0.741154</v>
      </c>
      <c r="BL22" s="31">
        <f t="shared" si="34"/>
        <v>0.641027</v>
      </c>
      <c r="BM22" s="31">
        <f t="shared" si="34"/>
        <v>0.5926119999999999</v>
      </c>
      <c r="BN22" s="31">
        <f t="shared" si="34"/>
        <v>0.24899400000000002</v>
      </c>
      <c r="BO22" s="34">
        <f t="shared" si="34"/>
        <v>0.22283999999999998</v>
      </c>
      <c r="BP22" s="34">
        <f t="shared" si="34"/>
        <v>0.22533599999999998</v>
      </c>
      <c r="BQ22" s="31">
        <f t="shared" si="34"/>
        <v>0.218536</v>
      </c>
      <c r="BR22" s="31">
        <f t="shared" si="34"/>
        <v>0.9634139999999999</v>
      </c>
      <c r="BS22" s="34">
        <f t="shared" si="34"/>
        <v>0.8697819999999999</v>
      </c>
      <c r="BT22" s="31">
        <f t="shared" si="34"/>
        <v>0.913381</v>
      </c>
      <c r="BU22" s="31">
        <f t="shared" si="34"/>
        <v>1.012659</v>
      </c>
      <c r="BV22" s="34">
        <f t="shared" si="34"/>
        <v>1.3663020000000001</v>
      </c>
      <c r="BW22" s="34">
        <f t="shared" si="34"/>
        <v>1.030626</v>
      </c>
      <c r="BX22" s="31">
        <f t="shared" si="34"/>
        <v>1.05743</v>
      </c>
      <c r="BY22" s="37">
        <f t="shared" si="34"/>
        <v>0.895989</v>
      </c>
      <c r="BZ22" s="31">
        <f t="shared" si="34"/>
        <v>0.220362</v>
      </c>
      <c r="CA22" s="31">
        <f t="shared" si="34"/>
        <v>0.244264</v>
      </c>
      <c r="CB22" s="31">
        <f t="shared" si="34"/>
        <v>0.202758</v>
      </c>
      <c r="CC22" s="31">
        <f t="shared" si="34"/>
        <v>2.048046</v>
      </c>
      <c r="CD22" s="31">
        <f t="shared" si="34"/>
        <v>2.154813</v>
      </c>
      <c r="CE22" s="31"/>
      <c r="CF22" s="31"/>
      <c r="CG22" s="31"/>
      <c r="CH22" s="31"/>
      <c r="CI22" s="31"/>
      <c r="CJ22" s="31"/>
      <c r="CK22" s="31"/>
      <c r="CL22" s="79"/>
      <c r="CM22" s="34">
        <f t="shared" si="34"/>
        <v>18.267093000000003</v>
      </c>
      <c r="CN22" s="31">
        <f t="shared" si="34"/>
        <v>0</v>
      </c>
      <c r="CO22" s="31">
        <f t="shared" si="34"/>
        <v>0</v>
      </c>
      <c r="CP22" s="31">
        <f aca="true" t="shared" si="35" ref="CP22:DT22">SUM(CP23:CP25)</f>
        <v>0</v>
      </c>
      <c r="CQ22" s="31">
        <f t="shared" si="35"/>
        <v>0</v>
      </c>
      <c r="CR22" s="31">
        <f t="shared" si="35"/>
        <v>0</v>
      </c>
      <c r="CS22" s="31">
        <f t="shared" si="35"/>
        <v>0</v>
      </c>
      <c r="CT22" s="31">
        <f t="shared" si="35"/>
        <v>0</v>
      </c>
      <c r="CU22" s="31">
        <f t="shared" si="35"/>
        <v>0</v>
      </c>
      <c r="CV22" s="31">
        <f t="shared" si="35"/>
        <v>0</v>
      </c>
      <c r="CW22" s="31">
        <f t="shared" si="35"/>
        <v>0</v>
      </c>
      <c r="CX22" s="31">
        <f t="shared" si="35"/>
        <v>0</v>
      </c>
      <c r="CY22" s="31">
        <f t="shared" si="35"/>
        <v>0</v>
      </c>
      <c r="CZ22" s="31">
        <f t="shared" si="35"/>
        <v>0</v>
      </c>
      <c r="DA22" s="31">
        <f t="shared" si="35"/>
        <v>0</v>
      </c>
      <c r="DB22" s="31">
        <f t="shared" si="35"/>
        <v>0</v>
      </c>
      <c r="DC22" s="31">
        <f t="shared" si="35"/>
        <v>0</v>
      </c>
      <c r="DD22" s="31">
        <f t="shared" si="35"/>
        <v>0</v>
      </c>
      <c r="DE22" s="31">
        <f t="shared" si="35"/>
        <v>0</v>
      </c>
      <c r="DF22" s="31">
        <f t="shared" si="35"/>
        <v>0</v>
      </c>
      <c r="DG22" s="34">
        <f t="shared" si="35"/>
        <v>0</v>
      </c>
      <c r="DH22" s="31">
        <f t="shared" si="35"/>
        <v>0</v>
      </c>
      <c r="DI22" s="31">
        <f t="shared" si="35"/>
        <v>0</v>
      </c>
      <c r="DJ22" s="31">
        <f t="shared" si="35"/>
        <v>0</v>
      </c>
      <c r="DK22" s="31">
        <f t="shared" si="35"/>
        <v>0</v>
      </c>
      <c r="DL22" s="31">
        <f t="shared" si="35"/>
        <v>0</v>
      </c>
      <c r="DM22" s="31">
        <f t="shared" si="35"/>
        <v>0</v>
      </c>
      <c r="DN22" s="31">
        <f t="shared" si="35"/>
        <v>0</v>
      </c>
      <c r="DO22" s="34">
        <f t="shared" si="35"/>
        <v>0</v>
      </c>
      <c r="DP22" s="31">
        <f t="shared" si="35"/>
        <v>0</v>
      </c>
      <c r="DQ22" s="34">
        <f t="shared" si="35"/>
        <v>0</v>
      </c>
      <c r="DR22" s="31">
        <f t="shared" si="35"/>
        <v>0</v>
      </c>
      <c r="DS22" s="31">
        <f t="shared" si="35"/>
        <v>0</v>
      </c>
      <c r="DT22" s="31">
        <f t="shared" si="35"/>
        <v>0</v>
      </c>
      <c r="DU22" s="31"/>
      <c r="DV22" s="34"/>
      <c r="DW22" s="31"/>
      <c r="DX22" s="39"/>
      <c r="DY22" s="261"/>
      <c r="DZ22" s="31"/>
      <c r="EA22" s="34"/>
      <c r="EB22" s="31"/>
      <c r="EC22" s="31"/>
      <c r="ED22" s="79"/>
      <c r="EE22" s="46">
        <f>EE23+EE24+EE25</f>
        <v>36.885093</v>
      </c>
      <c r="EF22" s="30">
        <f>EF23+EF24+EF25</f>
        <v>74.25112800000001</v>
      </c>
      <c r="EG22" s="93">
        <f>EG23+EG24+EG25</f>
        <v>6.0096050000000005</v>
      </c>
      <c r="EH22" s="42">
        <f>EH23+EH24+EH25</f>
        <v>1.0952860000000002</v>
      </c>
      <c r="EI22" s="47">
        <f>SUM(EI23:EI25)</f>
        <v>1.5882390000000002</v>
      </c>
      <c r="EJ22" s="47">
        <f>SUM(EJ23:EJ25)</f>
        <v>2.694327</v>
      </c>
      <c r="EK22" s="80">
        <f>SUM(EK23:EK25)</f>
        <v>4.169326</v>
      </c>
      <c r="EL22" s="88">
        <f>SUM(EL23:EL25)</f>
        <v>0.571548</v>
      </c>
      <c r="EM22" s="49">
        <f>SUM(EM23:EM25)</f>
        <v>0.5952200000000001</v>
      </c>
      <c r="EN22" s="49">
        <f aca="true" t="shared" si="36" ref="EN22:EX22">SUM(EN23:EN25)</f>
        <v>0.816515</v>
      </c>
      <c r="EO22" s="49">
        <f t="shared" si="36"/>
        <v>0.8212790000000001</v>
      </c>
      <c r="EP22" s="49">
        <f t="shared" si="36"/>
        <v>0.5485629999999999</v>
      </c>
      <c r="EQ22" s="49">
        <f t="shared" si="36"/>
        <v>0.450411</v>
      </c>
      <c r="ER22" s="49">
        <f t="shared" si="36"/>
        <v>2.6536839999999997</v>
      </c>
      <c r="ES22" s="49">
        <f t="shared" si="36"/>
        <v>4.671037</v>
      </c>
      <c r="ET22" s="49">
        <f t="shared" si="36"/>
        <v>0.798915</v>
      </c>
      <c r="EU22" s="49">
        <f t="shared" si="36"/>
        <v>0.741154</v>
      </c>
      <c r="EV22" s="49">
        <f t="shared" si="36"/>
        <v>0.6986049999999999</v>
      </c>
      <c r="EW22" s="49">
        <f t="shared" si="36"/>
        <v>0.5926119999999999</v>
      </c>
      <c r="EX22" s="49">
        <f t="shared" si="36"/>
        <v>0.24899400000000002</v>
      </c>
      <c r="EY22" s="47">
        <f>SUM(EY23:EY25)</f>
        <v>0.22283999999999998</v>
      </c>
      <c r="EZ22" s="47">
        <f>SUM(EZ23:EZ25)</f>
        <v>0.22533599999999998</v>
      </c>
      <c r="FA22" s="47">
        <f>SUM(FA23:FA25)</f>
        <v>0.218536</v>
      </c>
      <c r="FB22" s="47">
        <f aca="true" t="shared" si="37" ref="FB22:FJ22">SUM(FB23:FB25)</f>
        <v>0.9634139999999999</v>
      </c>
      <c r="FC22" s="47">
        <f>SUM(FC23:FC25)</f>
        <v>0.8701599999999999</v>
      </c>
      <c r="FD22" s="49">
        <f t="shared" si="37"/>
        <v>0.913759</v>
      </c>
      <c r="FE22" s="47">
        <f t="shared" si="37"/>
        <v>1.012659</v>
      </c>
      <c r="FF22" s="49">
        <f t="shared" si="37"/>
        <v>1.3663020000000001</v>
      </c>
      <c r="FG22" s="49">
        <f t="shared" si="37"/>
        <v>1.030626</v>
      </c>
      <c r="FH22" s="49">
        <f t="shared" si="37"/>
        <v>1.05743</v>
      </c>
      <c r="FI22" s="49">
        <f t="shared" si="37"/>
        <v>0.896367</v>
      </c>
      <c r="FJ22" s="49">
        <f t="shared" si="37"/>
        <v>0.220362</v>
      </c>
      <c r="FK22" s="49">
        <f>SUM(FK23:FK25)</f>
        <v>0.244264</v>
      </c>
      <c r="FL22" s="49">
        <f>SUM(FL23:FL25)</f>
        <v>0.202758</v>
      </c>
      <c r="FM22" s="49">
        <f>SUM(FM23:FM25)</f>
        <v>2.048046</v>
      </c>
      <c r="FN22" s="49">
        <f aca="true" t="shared" si="38" ref="FN22:FU22">SUM(FN23:FN25)</f>
        <v>2.154813</v>
      </c>
      <c r="FO22" s="49">
        <f t="shared" si="38"/>
        <v>0</v>
      </c>
      <c r="FP22" s="49">
        <f t="shared" si="38"/>
        <v>0</v>
      </c>
      <c r="FQ22" s="49">
        <f t="shared" si="38"/>
        <v>0</v>
      </c>
      <c r="FR22" s="49">
        <f t="shared" si="38"/>
        <v>0</v>
      </c>
      <c r="FS22" s="49">
        <f t="shared" si="38"/>
        <v>0</v>
      </c>
      <c r="FT22" s="49">
        <f t="shared" si="38"/>
        <v>0</v>
      </c>
      <c r="FU22" s="49">
        <f t="shared" si="38"/>
        <v>0</v>
      </c>
      <c r="FV22" s="264"/>
    </row>
    <row r="23" spans="2:178" ht="13.5">
      <c r="B23" s="53" t="s">
        <v>4</v>
      </c>
      <c r="C23" s="54">
        <v>1.009</v>
      </c>
      <c r="D23" s="55">
        <v>31.710898</v>
      </c>
      <c r="E23" s="55">
        <v>0</v>
      </c>
      <c r="F23" s="56">
        <v>0</v>
      </c>
      <c r="G23" s="56">
        <v>0.011906</v>
      </c>
      <c r="H23" s="56">
        <v>0.012397</v>
      </c>
      <c r="I23" s="56">
        <v>0.887494</v>
      </c>
      <c r="J23" s="56">
        <v>0</v>
      </c>
      <c r="K23" s="56"/>
      <c r="L23" s="56">
        <f>'[2]fara spitale'!$L$33</f>
        <v>0</v>
      </c>
      <c r="M23" s="56">
        <v>0.013722</v>
      </c>
      <c r="N23" s="56"/>
      <c r="O23" s="56"/>
      <c r="P23" s="57">
        <v>2.126314</v>
      </c>
      <c r="Q23" s="56">
        <v>4.115643</v>
      </c>
      <c r="R23" s="56">
        <v>0</v>
      </c>
      <c r="S23" s="56"/>
      <c r="T23" s="56">
        <v>0.0572</v>
      </c>
      <c r="U23" s="56"/>
      <c r="V23" s="56"/>
      <c r="W23" s="57"/>
      <c r="X23" s="57"/>
      <c r="Y23" s="56"/>
      <c r="Z23" s="56"/>
      <c r="AA23" s="233"/>
      <c r="AB23" s="56"/>
      <c r="AC23" s="56"/>
      <c r="AD23" s="57"/>
      <c r="AE23" s="69"/>
      <c r="AF23" s="56"/>
      <c r="AG23" s="3">
        <v>0</v>
      </c>
      <c r="AH23" s="56"/>
      <c r="AI23" s="56"/>
      <c r="AJ23" s="56"/>
      <c r="AK23" s="56"/>
      <c r="AL23" s="56"/>
      <c r="AM23" s="56"/>
      <c r="AN23" s="56"/>
      <c r="AO23" s="56"/>
      <c r="AP23" s="56"/>
      <c r="AQ23" s="56"/>
      <c r="AR23" s="56"/>
      <c r="AS23" s="56"/>
      <c r="AT23" s="3"/>
      <c r="AU23" s="60">
        <v>0.882</v>
      </c>
      <c r="AV23" s="55">
        <v>1.455934</v>
      </c>
      <c r="AW23" s="55">
        <v>0.695716</v>
      </c>
      <c r="AX23" s="57">
        <v>0.542815</v>
      </c>
      <c r="AY23" s="56">
        <v>0.343376</v>
      </c>
      <c r="AZ23" s="59">
        <v>1.326184</v>
      </c>
      <c r="BA23" s="82">
        <v>1.098381</v>
      </c>
      <c r="BB23" s="94">
        <v>0.108402</v>
      </c>
      <c r="BC23" s="56">
        <v>0.140301</v>
      </c>
      <c r="BD23" s="56">
        <v>0.370102</v>
      </c>
      <c r="BE23" s="56">
        <v>0.373506</v>
      </c>
      <c r="BF23" s="56">
        <v>0.173921</v>
      </c>
      <c r="BG23" s="56">
        <v>0.173553</v>
      </c>
      <c r="BH23" s="57">
        <v>0.239332</v>
      </c>
      <c r="BI23" s="56">
        <v>0.249922</v>
      </c>
      <c r="BJ23" s="56">
        <v>0.274179</v>
      </c>
      <c r="BK23" s="56">
        <v>0.327433</v>
      </c>
      <c r="BL23" s="56">
        <v>0.278736</v>
      </c>
      <c r="BM23" s="56">
        <v>0.236032</v>
      </c>
      <c r="BN23" s="56">
        <v>0.047926</v>
      </c>
      <c r="BO23" s="57">
        <v>0.021772</v>
      </c>
      <c r="BP23" s="57">
        <v>0.003068</v>
      </c>
      <c r="BQ23" s="56">
        <v>0.015752</v>
      </c>
      <c r="BR23" s="56">
        <v>0.771071</v>
      </c>
      <c r="BS23" s="56">
        <v>0.758299</v>
      </c>
      <c r="BT23" s="69">
        <v>0.729762</v>
      </c>
      <c r="BU23" s="56">
        <v>0.780999</v>
      </c>
      <c r="BV23" s="57">
        <v>1.164639</v>
      </c>
      <c r="BW23" s="57">
        <v>0.77875</v>
      </c>
      <c r="BX23" s="56">
        <v>0.779174</v>
      </c>
      <c r="BY23" s="3">
        <v>0.758926</v>
      </c>
      <c r="BZ23" s="56">
        <v>0.220362</v>
      </c>
      <c r="CA23" s="56">
        <v>0.226632</v>
      </c>
      <c r="CB23" s="56">
        <v>0.190984</v>
      </c>
      <c r="CC23" s="56">
        <v>2.036272</v>
      </c>
      <c r="CD23" s="56">
        <v>2.150985</v>
      </c>
      <c r="CE23" s="56"/>
      <c r="CF23" s="56"/>
      <c r="CG23" s="56"/>
      <c r="CH23" s="56"/>
      <c r="CI23" s="56"/>
      <c r="CJ23" s="56"/>
      <c r="CK23" s="56"/>
      <c r="CL23" s="58"/>
      <c r="CM23" s="60">
        <v>4.980577</v>
      </c>
      <c r="CN23" s="55"/>
      <c r="CO23" s="60"/>
      <c r="CP23" s="55"/>
      <c r="CQ23" s="60"/>
      <c r="CR23" s="55"/>
      <c r="CS23" s="55"/>
      <c r="CT23" s="55"/>
      <c r="CU23" s="55"/>
      <c r="CV23" s="55"/>
      <c r="CW23" s="55"/>
      <c r="CX23" s="55"/>
      <c r="CY23" s="55"/>
      <c r="CZ23" s="55"/>
      <c r="DA23" s="55"/>
      <c r="DB23" s="55"/>
      <c r="DC23" s="55"/>
      <c r="DD23" s="55"/>
      <c r="DE23" s="55"/>
      <c r="DF23" s="55"/>
      <c r="DG23" s="60"/>
      <c r="DH23" s="55"/>
      <c r="DI23" s="55"/>
      <c r="DJ23" s="55"/>
      <c r="DK23" s="55"/>
      <c r="DL23" s="55"/>
      <c r="DM23" s="55"/>
      <c r="DN23" s="55"/>
      <c r="DO23" s="55"/>
      <c r="DP23" s="55"/>
      <c r="DQ23" s="85"/>
      <c r="DR23" s="55"/>
      <c r="DS23" s="55"/>
      <c r="DT23" s="55"/>
      <c r="DU23" s="60"/>
      <c r="DV23" s="60"/>
      <c r="DW23" s="60"/>
      <c r="DX23" s="60"/>
      <c r="DY23" s="263"/>
      <c r="DZ23" s="60"/>
      <c r="EA23" s="60"/>
      <c r="EB23" s="55"/>
      <c r="EC23" s="55"/>
      <c r="ED23" s="257"/>
      <c r="EE23" s="65">
        <f>C23+AU23+CM23</f>
        <v>6.871577</v>
      </c>
      <c r="EF23" s="55">
        <f aca="true" t="shared" si="39" ref="EF23:EH25">D23+CN23+AV23</f>
        <v>33.166832</v>
      </c>
      <c r="EG23" s="85">
        <f t="shared" si="39"/>
        <v>0.695716</v>
      </c>
      <c r="EH23" s="68">
        <f t="shared" si="39"/>
        <v>0.542815</v>
      </c>
      <c r="EI23" s="69">
        <f aca="true" t="shared" si="40" ref="EI23:ER25">G23+AY23+CQ23</f>
        <v>0.355282</v>
      </c>
      <c r="EJ23" s="69">
        <f t="shared" si="40"/>
        <v>1.338581</v>
      </c>
      <c r="EK23" s="13">
        <f t="shared" si="40"/>
        <v>1.985875</v>
      </c>
      <c r="EL23" s="68">
        <f t="shared" si="40"/>
        <v>0.108402</v>
      </c>
      <c r="EM23" s="70">
        <f t="shared" si="40"/>
        <v>0.140301</v>
      </c>
      <c r="EN23" s="70">
        <f t="shared" si="40"/>
        <v>0.370102</v>
      </c>
      <c r="EO23" s="70">
        <f t="shared" si="40"/>
        <v>0.387228</v>
      </c>
      <c r="EP23" s="70">
        <f t="shared" si="40"/>
        <v>0.173921</v>
      </c>
      <c r="EQ23" s="70">
        <f t="shared" si="40"/>
        <v>0.173553</v>
      </c>
      <c r="ER23" s="70">
        <f t="shared" si="40"/>
        <v>2.365646</v>
      </c>
      <c r="ES23" s="70">
        <f aca="true" t="shared" si="41" ref="ES23:FB25">Q23+BI23+DA23</f>
        <v>4.365565</v>
      </c>
      <c r="ET23" s="70">
        <f t="shared" si="41"/>
        <v>0.274179</v>
      </c>
      <c r="EU23" s="70">
        <f t="shared" si="41"/>
        <v>0.327433</v>
      </c>
      <c r="EV23" s="70">
        <f t="shared" si="41"/>
        <v>0.335936</v>
      </c>
      <c r="EW23" s="70">
        <f t="shared" si="41"/>
        <v>0.236032</v>
      </c>
      <c r="EX23" s="70">
        <f t="shared" si="41"/>
        <v>0.047926</v>
      </c>
      <c r="EY23" s="69">
        <f t="shared" si="41"/>
        <v>0.021772</v>
      </c>
      <c r="EZ23" s="69">
        <f t="shared" si="41"/>
        <v>0.003068</v>
      </c>
      <c r="FA23" s="69">
        <f t="shared" si="41"/>
        <v>0.015752</v>
      </c>
      <c r="FB23" s="69">
        <f t="shared" si="41"/>
        <v>0.771071</v>
      </c>
      <c r="FC23" s="69">
        <f aca="true" t="shared" si="42" ref="FC23:FM25">AA23+BS23+DK23</f>
        <v>0.758299</v>
      </c>
      <c r="FD23" s="69">
        <f t="shared" si="42"/>
        <v>0.729762</v>
      </c>
      <c r="FE23" s="69">
        <f t="shared" si="42"/>
        <v>0.780999</v>
      </c>
      <c r="FF23" s="69">
        <f t="shared" si="42"/>
        <v>1.164639</v>
      </c>
      <c r="FG23" s="69">
        <f t="shared" si="42"/>
        <v>0.77875</v>
      </c>
      <c r="FH23" s="69">
        <f t="shared" si="42"/>
        <v>0.779174</v>
      </c>
      <c r="FI23" s="69">
        <f t="shared" si="42"/>
        <v>0.758926</v>
      </c>
      <c r="FJ23" s="70">
        <f t="shared" si="42"/>
        <v>0.220362</v>
      </c>
      <c r="FK23" s="70">
        <f t="shared" si="42"/>
        <v>0.226632</v>
      </c>
      <c r="FL23" s="70">
        <f t="shared" si="42"/>
        <v>0.190984</v>
      </c>
      <c r="FM23" s="70">
        <f t="shared" si="42"/>
        <v>2.036272</v>
      </c>
      <c r="FN23" s="70">
        <f aca="true" t="shared" si="43" ref="FN23:FU25">AL23+CD23+DV23</f>
        <v>2.150985</v>
      </c>
      <c r="FO23" s="70">
        <f t="shared" si="43"/>
        <v>0</v>
      </c>
      <c r="FP23" s="70">
        <f t="shared" si="43"/>
        <v>0</v>
      </c>
      <c r="FQ23" s="70">
        <f t="shared" si="43"/>
        <v>0</v>
      </c>
      <c r="FR23" s="70">
        <f t="shared" si="43"/>
        <v>0</v>
      </c>
      <c r="FS23" s="70">
        <f t="shared" si="43"/>
        <v>0</v>
      </c>
      <c r="FT23" s="70">
        <f t="shared" si="43"/>
        <v>0</v>
      </c>
      <c r="FU23" s="70">
        <f t="shared" si="43"/>
        <v>0</v>
      </c>
      <c r="FV23" s="264"/>
    </row>
    <row r="24" spans="2:178" ht="13.5">
      <c r="B24" s="53" t="s">
        <v>5</v>
      </c>
      <c r="C24" s="54">
        <v>0.469</v>
      </c>
      <c r="D24" s="55">
        <v>39.539217</v>
      </c>
      <c r="E24" s="55">
        <v>3.4</v>
      </c>
      <c r="F24" s="56">
        <v>0</v>
      </c>
      <c r="G24" s="56">
        <v>0</v>
      </c>
      <c r="H24" s="56">
        <v>0.216337</v>
      </c>
      <c r="I24" s="56">
        <v>0.092575</v>
      </c>
      <c r="J24" s="56">
        <v>0.002202</v>
      </c>
      <c r="K24" s="56"/>
      <c r="L24" s="56">
        <f>'[2]fara spitale'!$L$33</f>
        <v>0</v>
      </c>
      <c r="M24" s="56">
        <v>0.002202</v>
      </c>
      <c r="N24" s="56"/>
      <c r="O24" s="56"/>
      <c r="P24" s="57">
        <v>0.001843</v>
      </c>
      <c r="Q24" s="56">
        <v>0.003357</v>
      </c>
      <c r="R24" s="56">
        <v>0.101195</v>
      </c>
      <c r="S24" s="56"/>
      <c r="T24" s="56">
        <v>0</v>
      </c>
      <c r="U24" s="56"/>
      <c r="V24" s="56"/>
      <c r="W24" s="57"/>
      <c r="X24" s="57"/>
      <c r="Y24" s="56"/>
      <c r="Z24" s="56"/>
      <c r="AA24" s="233"/>
      <c r="AB24" s="56"/>
      <c r="AC24" s="56"/>
      <c r="AD24" s="57"/>
      <c r="AE24" s="69"/>
      <c r="AF24" s="56"/>
      <c r="AG24" s="3">
        <v>0</v>
      </c>
      <c r="AH24" s="56"/>
      <c r="AI24" s="56"/>
      <c r="AJ24" s="56"/>
      <c r="AK24" s="56"/>
      <c r="AL24" s="56"/>
      <c r="AM24" s="56"/>
      <c r="AN24" s="56"/>
      <c r="AO24" s="56"/>
      <c r="AP24" s="56"/>
      <c r="AQ24" s="56"/>
      <c r="AR24" s="56"/>
      <c r="AS24" s="56"/>
      <c r="AT24" s="3"/>
      <c r="AU24" s="60">
        <v>3.698</v>
      </c>
      <c r="AV24" s="55">
        <v>0.511392</v>
      </c>
      <c r="AW24" s="61">
        <v>0.685218</v>
      </c>
      <c r="AX24" s="94">
        <v>0.31681</v>
      </c>
      <c r="AY24" s="56">
        <v>0.082587</v>
      </c>
      <c r="AZ24" s="59">
        <v>0.170046</v>
      </c>
      <c r="BA24" s="82">
        <v>0.821824</v>
      </c>
      <c r="BB24" s="94">
        <v>0.137844</v>
      </c>
      <c r="BC24" s="56">
        <v>0.114626</v>
      </c>
      <c r="BD24" s="56">
        <v>0.12402</v>
      </c>
      <c r="BE24" s="56">
        <v>0.145547</v>
      </c>
      <c r="BF24" s="56">
        <v>0.090105</v>
      </c>
      <c r="BG24" s="56">
        <v>0.013932</v>
      </c>
      <c r="BH24" s="57">
        <v>0.015926</v>
      </c>
      <c r="BI24" s="56">
        <v>0.030453</v>
      </c>
      <c r="BJ24" s="56">
        <v>0.151879</v>
      </c>
      <c r="BK24" s="56">
        <v>0.11044</v>
      </c>
      <c r="BL24" s="56">
        <v>0.087524</v>
      </c>
      <c r="BM24" s="56">
        <v>0.081116</v>
      </c>
      <c r="BN24" s="56">
        <v>0.04572</v>
      </c>
      <c r="BO24" s="57">
        <v>0.045023</v>
      </c>
      <c r="BP24" s="57">
        <v>0.066223</v>
      </c>
      <c r="BQ24" s="56">
        <v>0.046739</v>
      </c>
      <c r="BR24" s="56">
        <v>0.045298</v>
      </c>
      <c r="BS24" s="56">
        <v>0.036983</v>
      </c>
      <c r="BT24" s="69">
        <v>0.041502</v>
      </c>
      <c r="BU24" s="56">
        <v>0.099311</v>
      </c>
      <c r="BV24" s="57">
        <v>0.068742</v>
      </c>
      <c r="BW24" s="57">
        <v>0.118955</v>
      </c>
      <c r="BX24" s="56">
        <v>0.16489</v>
      </c>
      <c r="BY24" s="3">
        <v>0.043238</v>
      </c>
      <c r="BZ24" s="56">
        <v>0</v>
      </c>
      <c r="CA24" s="56">
        <v>0.017632</v>
      </c>
      <c r="CB24" s="56">
        <v>0</v>
      </c>
      <c r="CC24" s="56"/>
      <c r="CD24" s="56"/>
      <c r="CE24" s="56"/>
      <c r="CF24" s="56"/>
      <c r="CG24" s="56"/>
      <c r="CH24" s="56"/>
      <c r="CI24" s="56"/>
      <c r="CJ24" s="56"/>
      <c r="CK24" s="56"/>
      <c r="CL24" s="58"/>
      <c r="CM24" s="60">
        <v>0.030922</v>
      </c>
      <c r="CN24" s="55"/>
      <c r="CO24" s="60"/>
      <c r="CP24" s="55"/>
      <c r="CQ24" s="60"/>
      <c r="CR24" s="55"/>
      <c r="CS24" s="55"/>
      <c r="CT24" s="55"/>
      <c r="CU24" s="55"/>
      <c r="CV24" s="55"/>
      <c r="CW24" s="55"/>
      <c r="CX24" s="55"/>
      <c r="CY24" s="55"/>
      <c r="CZ24" s="55"/>
      <c r="DA24" s="55"/>
      <c r="DB24" s="55"/>
      <c r="DC24" s="55"/>
      <c r="DD24" s="55"/>
      <c r="DE24" s="55"/>
      <c r="DF24" s="55"/>
      <c r="DG24" s="60"/>
      <c r="DH24" s="55"/>
      <c r="DI24" s="55"/>
      <c r="DJ24" s="55"/>
      <c r="DK24" s="55"/>
      <c r="DL24" s="55"/>
      <c r="DM24" s="55"/>
      <c r="DN24" s="55"/>
      <c r="DO24" s="55"/>
      <c r="DP24" s="55"/>
      <c r="DQ24" s="85"/>
      <c r="DR24" s="55"/>
      <c r="DS24" s="55"/>
      <c r="DT24" s="55"/>
      <c r="DU24" s="60"/>
      <c r="DV24" s="60"/>
      <c r="DW24" s="60"/>
      <c r="DX24" s="60"/>
      <c r="DY24" s="60"/>
      <c r="DZ24" s="60"/>
      <c r="EA24" s="60"/>
      <c r="EB24" s="55"/>
      <c r="EC24" s="55"/>
      <c r="ED24" s="257"/>
      <c r="EE24" s="65">
        <f>C24+AU24+CM24</f>
        <v>4.197922</v>
      </c>
      <c r="EF24" s="55">
        <f t="shared" si="39"/>
        <v>40.050609</v>
      </c>
      <c r="EG24" s="85">
        <f t="shared" si="39"/>
        <v>4.085218</v>
      </c>
      <c r="EH24" s="68">
        <f t="shared" si="39"/>
        <v>0.31681</v>
      </c>
      <c r="EI24" s="69">
        <f t="shared" si="40"/>
        <v>0.082587</v>
      </c>
      <c r="EJ24" s="69">
        <f t="shared" si="40"/>
        <v>0.38638300000000003</v>
      </c>
      <c r="EK24" s="13">
        <f t="shared" si="40"/>
        <v>0.914399</v>
      </c>
      <c r="EL24" s="68">
        <f t="shared" si="40"/>
        <v>0.140046</v>
      </c>
      <c r="EM24" s="70">
        <f t="shared" si="40"/>
        <v>0.114626</v>
      </c>
      <c r="EN24" s="70">
        <f t="shared" si="40"/>
        <v>0.12402</v>
      </c>
      <c r="EO24" s="70">
        <f t="shared" si="40"/>
        <v>0.14774900000000002</v>
      </c>
      <c r="EP24" s="70">
        <f t="shared" si="40"/>
        <v>0.090105</v>
      </c>
      <c r="EQ24" s="70">
        <f t="shared" si="40"/>
        <v>0.013932</v>
      </c>
      <c r="ER24" s="70">
        <f t="shared" si="40"/>
        <v>0.017769</v>
      </c>
      <c r="ES24" s="70">
        <f t="shared" si="41"/>
        <v>0.03381</v>
      </c>
      <c r="ET24" s="70">
        <f t="shared" si="41"/>
        <v>0.25307399999999997</v>
      </c>
      <c r="EU24" s="70">
        <f t="shared" si="41"/>
        <v>0.11044</v>
      </c>
      <c r="EV24" s="70">
        <f t="shared" si="41"/>
        <v>0.087524</v>
      </c>
      <c r="EW24" s="70">
        <f t="shared" si="41"/>
        <v>0.081116</v>
      </c>
      <c r="EX24" s="70">
        <f t="shared" si="41"/>
        <v>0.04572</v>
      </c>
      <c r="EY24" s="69">
        <f t="shared" si="41"/>
        <v>0.045023</v>
      </c>
      <c r="EZ24" s="69">
        <f t="shared" si="41"/>
        <v>0.066223</v>
      </c>
      <c r="FA24" s="69">
        <f t="shared" si="41"/>
        <v>0.046739</v>
      </c>
      <c r="FB24" s="69">
        <f t="shared" si="41"/>
        <v>0.045298</v>
      </c>
      <c r="FC24" s="69">
        <f t="shared" si="42"/>
        <v>0.036983</v>
      </c>
      <c r="FD24" s="69">
        <f t="shared" si="42"/>
        <v>0.041502</v>
      </c>
      <c r="FE24" s="69">
        <f t="shared" si="42"/>
        <v>0.099311</v>
      </c>
      <c r="FF24" s="69">
        <f t="shared" si="42"/>
        <v>0.068742</v>
      </c>
      <c r="FG24" s="69">
        <f t="shared" si="42"/>
        <v>0.118955</v>
      </c>
      <c r="FH24" s="69">
        <f t="shared" si="42"/>
        <v>0.16489</v>
      </c>
      <c r="FI24" s="69">
        <f t="shared" si="42"/>
        <v>0.043238</v>
      </c>
      <c r="FJ24" s="70">
        <f t="shared" si="42"/>
        <v>0</v>
      </c>
      <c r="FK24" s="70">
        <f t="shared" si="42"/>
        <v>0.017632</v>
      </c>
      <c r="FL24" s="70">
        <f t="shared" si="42"/>
        <v>0</v>
      </c>
      <c r="FM24" s="70">
        <f t="shared" si="42"/>
        <v>0</v>
      </c>
      <c r="FN24" s="70">
        <f t="shared" si="43"/>
        <v>0</v>
      </c>
      <c r="FO24" s="70">
        <f t="shared" si="43"/>
        <v>0</v>
      </c>
      <c r="FP24" s="70">
        <f t="shared" si="43"/>
        <v>0</v>
      </c>
      <c r="FQ24" s="70">
        <f t="shared" si="43"/>
        <v>0</v>
      </c>
      <c r="FR24" s="70">
        <f t="shared" si="43"/>
        <v>0</v>
      </c>
      <c r="FS24" s="70">
        <f t="shared" si="43"/>
        <v>0</v>
      </c>
      <c r="FT24" s="70">
        <f t="shared" si="43"/>
        <v>0</v>
      </c>
      <c r="FU24" s="70">
        <f t="shared" si="43"/>
        <v>0</v>
      </c>
      <c r="FV24" s="264"/>
    </row>
    <row r="25" spans="2:178" ht="14.25" thickBot="1">
      <c r="B25" s="53" t="s">
        <v>6</v>
      </c>
      <c r="C25" s="86">
        <v>6.469</v>
      </c>
      <c r="D25" s="95">
        <v>0.405308</v>
      </c>
      <c r="E25" s="95">
        <v>0</v>
      </c>
      <c r="F25" s="96">
        <v>0.069578</v>
      </c>
      <c r="G25" s="56">
        <v>0.804181</v>
      </c>
      <c r="H25" s="56">
        <v>0.802398</v>
      </c>
      <c r="I25" s="56">
        <v>0.800966</v>
      </c>
      <c r="J25" s="96">
        <v>0.001396</v>
      </c>
      <c r="K25" s="96"/>
      <c r="L25" s="56">
        <f>'[2]fara spitale'!$L$33</f>
        <v>0</v>
      </c>
      <c r="M25" s="96">
        <v>0.001765</v>
      </c>
      <c r="N25" s="96"/>
      <c r="O25" s="96"/>
      <c r="P25" s="96">
        <v>0.000378</v>
      </c>
      <c r="Q25" s="96">
        <v>0.000378</v>
      </c>
      <c r="R25" s="96">
        <v>0.000378</v>
      </c>
      <c r="S25" s="96"/>
      <c r="T25" s="96">
        <v>0.000378</v>
      </c>
      <c r="U25" s="96"/>
      <c r="V25" s="96"/>
      <c r="W25" s="97"/>
      <c r="X25" s="97"/>
      <c r="Y25" s="96"/>
      <c r="Z25" s="96"/>
      <c r="AA25" s="96">
        <v>0.000378</v>
      </c>
      <c r="AB25" s="236">
        <v>0.000378</v>
      </c>
      <c r="AC25" s="96"/>
      <c r="AD25" s="97"/>
      <c r="AE25" s="69"/>
      <c r="AF25" s="96"/>
      <c r="AG25" s="98">
        <v>0.000378</v>
      </c>
      <c r="AH25" s="96"/>
      <c r="AI25" s="96"/>
      <c r="AJ25" s="96"/>
      <c r="AK25" s="96"/>
      <c r="AL25" s="96"/>
      <c r="AM25" s="96"/>
      <c r="AN25" s="96"/>
      <c r="AO25" s="96"/>
      <c r="AP25" s="96"/>
      <c r="AQ25" s="96"/>
      <c r="AR25" s="96"/>
      <c r="AS25" s="96"/>
      <c r="AT25" s="98"/>
      <c r="AU25" s="87">
        <v>6.091</v>
      </c>
      <c r="AV25" s="95">
        <v>0.628379</v>
      </c>
      <c r="AW25" s="99">
        <v>1.228671</v>
      </c>
      <c r="AX25" s="100">
        <v>0.166083</v>
      </c>
      <c r="AY25" s="56">
        <v>0.346189</v>
      </c>
      <c r="AZ25" s="101">
        <v>0.166965</v>
      </c>
      <c r="BA25" s="82">
        <v>0.468086</v>
      </c>
      <c r="BB25" s="94">
        <v>0.321704</v>
      </c>
      <c r="BC25" s="56">
        <v>0.340293</v>
      </c>
      <c r="BD25" s="56">
        <v>0.322393</v>
      </c>
      <c r="BE25" s="56">
        <v>0.284537</v>
      </c>
      <c r="BF25" s="56">
        <v>0.284537</v>
      </c>
      <c r="BG25" s="96">
        <v>0.262926</v>
      </c>
      <c r="BH25" s="57">
        <v>0.269891</v>
      </c>
      <c r="BI25" s="56">
        <v>0.271284</v>
      </c>
      <c r="BJ25" s="56">
        <v>0.271284</v>
      </c>
      <c r="BK25" s="56">
        <v>0.303281</v>
      </c>
      <c r="BL25" s="56">
        <v>0.274767</v>
      </c>
      <c r="BM25" s="56">
        <v>0.275464</v>
      </c>
      <c r="BN25" s="96">
        <v>0.155348</v>
      </c>
      <c r="BO25" s="57">
        <v>0.156045</v>
      </c>
      <c r="BP25" s="57">
        <v>0.156045</v>
      </c>
      <c r="BQ25" s="96">
        <v>0.156045</v>
      </c>
      <c r="BR25" s="96">
        <v>0.147045</v>
      </c>
      <c r="BS25" s="96">
        <v>0.0745</v>
      </c>
      <c r="BT25" s="105">
        <v>0.142117</v>
      </c>
      <c r="BU25" s="96">
        <v>0.132349</v>
      </c>
      <c r="BV25" s="97">
        <v>0.132921</v>
      </c>
      <c r="BW25" s="57">
        <v>0.132921</v>
      </c>
      <c r="BX25" s="96">
        <v>0.113366</v>
      </c>
      <c r="BY25" s="3">
        <v>0.093825</v>
      </c>
      <c r="BZ25" s="96">
        <v>0</v>
      </c>
      <c r="CA25" s="96">
        <v>0</v>
      </c>
      <c r="CB25" s="96">
        <v>0.011774</v>
      </c>
      <c r="CC25" s="56">
        <v>0.011774</v>
      </c>
      <c r="CD25" s="56">
        <v>0.003828</v>
      </c>
      <c r="CE25" s="96"/>
      <c r="CF25" s="96"/>
      <c r="CG25" s="96"/>
      <c r="CH25" s="96"/>
      <c r="CI25" s="96"/>
      <c r="CJ25" s="96"/>
      <c r="CK25" s="96"/>
      <c r="CL25" s="250"/>
      <c r="CM25" s="87">
        <v>13.255594</v>
      </c>
      <c r="CN25" s="95"/>
      <c r="CO25" s="87"/>
      <c r="CP25" s="95"/>
      <c r="CQ25" s="95"/>
      <c r="CR25" s="95"/>
      <c r="CS25" s="55"/>
      <c r="CT25" s="55"/>
      <c r="CU25" s="55"/>
      <c r="CV25" s="55"/>
      <c r="CW25" s="55"/>
      <c r="CX25" s="55"/>
      <c r="CY25" s="55"/>
      <c r="CZ25" s="55"/>
      <c r="DA25" s="55"/>
      <c r="DB25" s="55"/>
      <c r="DC25" s="55"/>
      <c r="DD25" s="55"/>
      <c r="DE25" s="55"/>
      <c r="DF25" s="55"/>
      <c r="DG25" s="60"/>
      <c r="DH25" s="55"/>
      <c r="DI25" s="95"/>
      <c r="DJ25" s="95"/>
      <c r="DK25" s="95"/>
      <c r="DL25" s="95"/>
      <c r="DM25" s="95"/>
      <c r="DN25" s="95"/>
      <c r="DO25" s="95"/>
      <c r="DP25" s="95"/>
      <c r="DQ25" s="85"/>
      <c r="DR25" s="95"/>
      <c r="DS25" s="55"/>
      <c r="DT25" s="55"/>
      <c r="DU25" s="87"/>
      <c r="DV25" s="60"/>
      <c r="DW25" s="60"/>
      <c r="DX25" s="60"/>
      <c r="DY25" s="60"/>
      <c r="DZ25" s="60"/>
      <c r="EA25" s="87"/>
      <c r="EB25" s="95"/>
      <c r="EC25" s="55"/>
      <c r="ED25" s="257"/>
      <c r="EE25" s="65">
        <f>C25+AU25+CM25</f>
        <v>25.815594</v>
      </c>
      <c r="EF25" s="95">
        <f t="shared" si="39"/>
        <v>1.033687</v>
      </c>
      <c r="EG25" s="102">
        <f t="shared" si="39"/>
        <v>1.228671</v>
      </c>
      <c r="EH25" s="103">
        <f t="shared" si="39"/>
        <v>0.235661</v>
      </c>
      <c r="EI25" s="69">
        <f t="shared" si="40"/>
        <v>1.1503700000000001</v>
      </c>
      <c r="EJ25" s="69">
        <f t="shared" si="40"/>
        <v>0.969363</v>
      </c>
      <c r="EK25" s="13">
        <f t="shared" si="40"/>
        <v>1.2690519999999998</v>
      </c>
      <c r="EL25" s="103">
        <f t="shared" si="40"/>
        <v>0.3231</v>
      </c>
      <c r="EM25" s="104">
        <f t="shared" si="40"/>
        <v>0.340293</v>
      </c>
      <c r="EN25" s="104">
        <f t="shared" si="40"/>
        <v>0.322393</v>
      </c>
      <c r="EO25" s="104">
        <f t="shared" si="40"/>
        <v>0.286302</v>
      </c>
      <c r="EP25" s="104">
        <f t="shared" si="40"/>
        <v>0.284537</v>
      </c>
      <c r="EQ25" s="104">
        <f t="shared" si="40"/>
        <v>0.262926</v>
      </c>
      <c r="ER25" s="104">
        <f t="shared" si="40"/>
        <v>0.270269</v>
      </c>
      <c r="ES25" s="104">
        <f t="shared" si="41"/>
        <v>0.271662</v>
      </c>
      <c r="ET25" s="104">
        <f t="shared" si="41"/>
        <v>0.271662</v>
      </c>
      <c r="EU25" s="104">
        <f t="shared" si="41"/>
        <v>0.303281</v>
      </c>
      <c r="EV25" s="104">
        <f t="shared" si="41"/>
        <v>0.275145</v>
      </c>
      <c r="EW25" s="104">
        <f t="shared" si="41"/>
        <v>0.275464</v>
      </c>
      <c r="EX25" s="104">
        <f t="shared" si="41"/>
        <v>0.155348</v>
      </c>
      <c r="EY25" s="105">
        <f t="shared" si="41"/>
        <v>0.156045</v>
      </c>
      <c r="EZ25" s="105">
        <f t="shared" si="41"/>
        <v>0.156045</v>
      </c>
      <c r="FA25" s="105">
        <f t="shared" si="41"/>
        <v>0.156045</v>
      </c>
      <c r="FB25" s="105">
        <f t="shared" si="41"/>
        <v>0.147045</v>
      </c>
      <c r="FC25" s="105">
        <f t="shared" si="42"/>
        <v>0.074878</v>
      </c>
      <c r="FD25" s="105">
        <f t="shared" si="42"/>
        <v>0.14249499999999998</v>
      </c>
      <c r="FE25" s="105">
        <f t="shared" si="42"/>
        <v>0.132349</v>
      </c>
      <c r="FF25" s="105">
        <f t="shared" si="42"/>
        <v>0.132921</v>
      </c>
      <c r="FG25" s="105">
        <f t="shared" si="42"/>
        <v>0.132921</v>
      </c>
      <c r="FH25" s="105">
        <f t="shared" si="42"/>
        <v>0.113366</v>
      </c>
      <c r="FI25" s="105">
        <f t="shared" si="42"/>
        <v>0.09420300000000001</v>
      </c>
      <c r="FJ25" s="104">
        <f t="shared" si="42"/>
        <v>0</v>
      </c>
      <c r="FK25" s="104">
        <f t="shared" si="42"/>
        <v>0</v>
      </c>
      <c r="FL25" s="104">
        <f t="shared" si="42"/>
        <v>0.011774</v>
      </c>
      <c r="FM25" s="104">
        <f t="shared" si="42"/>
        <v>0.011774</v>
      </c>
      <c r="FN25" s="104">
        <f t="shared" si="43"/>
        <v>0.003828</v>
      </c>
      <c r="FO25" s="104">
        <f t="shared" si="43"/>
        <v>0</v>
      </c>
      <c r="FP25" s="104">
        <f t="shared" si="43"/>
        <v>0</v>
      </c>
      <c r="FQ25" s="104">
        <f t="shared" si="43"/>
        <v>0</v>
      </c>
      <c r="FR25" s="104">
        <f t="shared" si="43"/>
        <v>0</v>
      </c>
      <c r="FS25" s="104">
        <f t="shared" si="43"/>
        <v>0</v>
      </c>
      <c r="FT25" s="104">
        <f t="shared" si="43"/>
        <v>0</v>
      </c>
      <c r="FU25" s="104">
        <f t="shared" si="43"/>
        <v>0</v>
      </c>
      <c r="FV25" s="265"/>
    </row>
    <row r="26" spans="2:178" ht="15.75" customHeight="1">
      <c r="B26" s="106" t="s">
        <v>9</v>
      </c>
      <c r="C26" s="107">
        <f>C6+C22+C10+C14+C18</f>
        <v>245.39695800000004</v>
      </c>
      <c r="D26" s="108">
        <f>D6+D22+D10+D14+D18</f>
        <v>638.8680680000001</v>
      </c>
      <c r="E26" s="108">
        <f>E6+E22+E10+E14+E18</f>
        <v>57.368</v>
      </c>
      <c r="F26" s="109">
        <f>F6+F22+F10+F14+F18</f>
        <v>85.909896</v>
      </c>
      <c r="G26" s="110">
        <f>SUM(G27:G29)</f>
        <v>136.909584</v>
      </c>
      <c r="H26" s="110">
        <f>SUM(H27:H29)</f>
        <v>146.955648</v>
      </c>
      <c r="I26" s="110">
        <f>SUM(I27:I29)</f>
        <v>183.34312200000002</v>
      </c>
      <c r="J26" s="108">
        <f>SUM(J27:J29)</f>
        <v>27.721329</v>
      </c>
      <c r="K26" s="108">
        <f aca="true" t="shared" si="44" ref="K26:V26">SUM(K27:K29)</f>
        <v>54.318431</v>
      </c>
      <c r="L26" s="108">
        <f t="shared" si="44"/>
        <v>72.54601199999999</v>
      </c>
      <c r="M26" s="108">
        <f t="shared" si="44"/>
        <v>70.111633</v>
      </c>
      <c r="N26" s="108">
        <f t="shared" si="44"/>
        <v>72.449461</v>
      </c>
      <c r="O26" s="108">
        <f t="shared" si="44"/>
        <v>18.853172</v>
      </c>
      <c r="P26" s="108">
        <f t="shared" si="44"/>
        <v>35.618317</v>
      </c>
      <c r="Q26" s="108">
        <f t="shared" si="44"/>
        <v>28.231461</v>
      </c>
      <c r="R26" s="108">
        <f t="shared" si="44"/>
        <v>23.343459000000003</v>
      </c>
      <c r="S26" s="108">
        <f t="shared" si="44"/>
        <v>18.381081</v>
      </c>
      <c r="T26" s="108">
        <f t="shared" si="44"/>
        <v>20.963452</v>
      </c>
      <c r="U26" s="108">
        <f t="shared" si="44"/>
        <v>34.053008</v>
      </c>
      <c r="V26" s="111">
        <f t="shared" si="44"/>
        <v>19.950353</v>
      </c>
      <c r="W26" s="110">
        <f>SUM(W27:W29)</f>
        <v>24.416561</v>
      </c>
      <c r="X26" s="110">
        <f>SUM(X27:X29)</f>
        <v>30.977978</v>
      </c>
      <c r="Y26" s="110">
        <f>SUM(Y27:Y29)</f>
        <v>35.760177</v>
      </c>
      <c r="Z26" s="108">
        <f aca="true" t="shared" si="45" ref="Z26:DG26">SUM(Z27:Z29)</f>
        <v>19.959796</v>
      </c>
      <c r="AA26" s="108">
        <f>SUM(AA27:AA29)</f>
        <v>29.492189</v>
      </c>
      <c r="AB26" s="108">
        <f t="shared" si="45"/>
        <v>36.217166</v>
      </c>
      <c r="AC26" s="108">
        <f>SUM(AC27:AC29)</f>
        <v>41.274709</v>
      </c>
      <c r="AD26" s="108">
        <f>SUM(AD27:AD29)</f>
        <v>42.358703</v>
      </c>
      <c r="AE26" s="108">
        <f>SUM(AE27:AE29)</f>
        <v>42.468520999999996</v>
      </c>
      <c r="AF26" s="108">
        <f>SUM(AF27:AF29)</f>
        <v>43.716294</v>
      </c>
      <c r="AG26" s="108">
        <f t="shared" si="45"/>
        <v>33.682342000000006</v>
      </c>
      <c r="AH26" s="108">
        <f>SUM(AH27:AH29)</f>
        <v>5.610873000000001</v>
      </c>
      <c r="AI26" s="108">
        <f>SUM(AI27:AI29)</f>
        <v>7.1444</v>
      </c>
      <c r="AJ26" s="108">
        <f>SUM(AJ27:AJ29)</f>
        <v>56.385673000000004</v>
      </c>
      <c r="AK26" s="108">
        <f>SUM(AK27:AK29)</f>
        <v>67.34515400000001</v>
      </c>
      <c r="AL26" s="108">
        <f>SUM(AL27:AL29)</f>
        <v>67.496602</v>
      </c>
      <c r="AM26" s="108"/>
      <c r="AN26" s="108"/>
      <c r="AO26" s="108"/>
      <c r="AP26" s="110"/>
      <c r="AQ26" s="108"/>
      <c r="AR26" s="108"/>
      <c r="AS26" s="108"/>
      <c r="AT26" s="108"/>
      <c r="AU26" s="108">
        <f t="shared" si="45"/>
        <v>740.6549910000001</v>
      </c>
      <c r="AV26" s="108">
        <f t="shared" si="45"/>
        <v>925.6916679999999</v>
      </c>
      <c r="AW26" s="108">
        <f t="shared" si="45"/>
        <v>909.9986490000001</v>
      </c>
      <c r="AX26" s="108">
        <f t="shared" si="45"/>
        <v>752.8295049999999</v>
      </c>
      <c r="AY26" s="108">
        <f t="shared" si="45"/>
        <v>819.856896</v>
      </c>
      <c r="AZ26" s="108">
        <f t="shared" si="45"/>
        <v>1172.824157</v>
      </c>
      <c r="BA26" s="112">
        <f t="shared" si="45"/>
        <v>1325.6602570000002</v>
      </c>
      <c r="BB26" s="107">
        <f t="shared" si="45"/>
        <v>840.181707</v>
      </c>
      <c r="BC26" s="108">
        <f t="shared" si="45"/>
        <v>820.8021270000002</v>
      </c>
      <c r="BD26" s="108">
        <f t="shared" si="45"/>
        <v>839.959124</v>
      </c>
      <c r="BE26" s="108">
        <f t="shared" si="45"/>
        <v>573.7116709999999</v>
      </c>
      <c r="BF26" s="108">
        <f t="shared" si="45"/>
        <v>379.400354</v>
      </c>
      <c r="BG26" s="108">
        <f t="shared" si="45"/>
        <v>150.622533</v>
      </c>
      <c r="BH26" s="108">
        <f t="shared" si="45"/>
        <v>142.50210199999995</v>
      </c>
      <c r="BI26" s="108">
        <f t="shared" si="45"/>
        <v>183.083336</v>
      </c>
      <c r="BJ26" s="108">
        <f t="shared" si="45"/>
        <v>179.246693</v>
      </c>
      <c r="BK26" s="108">
        <f t="shared" si="45"/>
        <v>237.86757299999994</v>
      </c>
      <c r="BL26" s="108">
        <f t="shared" si="45"/>
        <v>224.784812</v>
      </c>
      <c r="BM26" s="108">
        <f t="shared" si="45"/>
        <v>249.390735</v>
      </c>
      <c r="BN26" s="108">
        <f t="shared" si="45"/>
        <v>196.24910799999998</v>
      </c>
      <c r="BO26" s="110">
        <f t="shared" si="45"/>
        <v>210.95047499999998</v>
      </c>
      <c r="BP26" s="110">
        <f>SUM(BP27:BP29)</f>
        <v>222.333231</v>
      </c>
      <c r="BQ26" s="108">
        <f>SUM(BQ27:BQ29)</f>
        <v>247.00678</v>
      </c>
      <c r="BR26" s="108">
        <f>SUM(BR27:BR29)</f>
        <v>245.714752</v>
      </c>
      <c r="BS26" s="108">
        <f>SUM(BS27:BS29)</f>
        <v>210.173208</v>
      </c>
      <c r="BT26" s="108">
        <f>SUM(BT27:BT29)</f>
        <v>206.065277</v>
      </c>
      <c r="BU26" s="108">
        <f t="shared" si="45"/>
        <v>200.29258400000003</v>
      </c>
      <c r="BV26" s="108">
        <f aca="true" t="shared" si="46" ref="BV26:CA26">SUM(BV27:BV29)</f>
        <v>215.868857</v>
      </c>
      <c r="BW26" s="108">
        <f t="shared" si="46"/>
        <v>208.153433</v>
      </c>
      <c r="BX26" s="108">
        <f t="shared" si="46"/>
        <v>163.71518100000003</v>
      </c>
      <c r="BY26" s="108">
        <f t="shared" si="46"/>
        <v>145.723409</v>
      </c>
      <c r="BZ26" s="108">
        <f t="shared" si="46"/>
        <v>120.70673</v>
      </c>
      <c r="CA26" s="108">
        <f t="shared" si="46"/>
        <v>136.661552</v>
      </c>
      <c r="CB26" s="108">
        <f>SUM(CB27:CB29)</f>
        <v>154.11456700000002</v>
      </c>
      <c r="CC26" s="108">
        <f>SUM(CC27:CC29)</f>
        <v>255.264478</v>
      </c>
      <c r="CD26" s="108">
        <f>SUM(CD27:CD29)</f>
        <v>273.029312</v>
      </c>
      <c r="CE26" s="108"/>
      <c r="CF26" s="108"/>
      <c r="CG26" s="108"/>
      <c r="CH26" s="108"/>
      <c r="CI26" s="110"/>
      <c r="CJ26" s="108"/>
      <c r="CK26" s="110"/>
      <c r="CL26" s="251"/>
      <c r="CM26" s="110">
        <f t="shared" si="45"/>
        <v>71.83370000000001</v>
      </c>
      <c r="CN26" s="108">
        <f t="shared" si="45"/>
        <v>5.59</v>
      </c>
      <c r="CO26" s="108">
        <f t="shared" si="45"/>
        <v>128.53033299999998</v>
      </c>
      <c r="CP26" s="108">
        <f t="shared" si="45"/>
        <v>0</v>
      </c>
      <c r="CQ26" s="108">
        <f t="shared" si="45"/>
        <v>0.005509</v>
      </c>
      <c r="CR26" s="108">
        <f t="shared" si="45"/>
        <v>0</v>
      </c>
      <c r="CS26" s="112">
        <f t="shared" si="45"/>
        <v>0.021599</v>
      </c>
      <c r="CT26" s="107">
        <f t="shared" si="45"/>
        <v>0</v>
      </c>
      <c r="CU26" s="108">
        <f t="shared" si="45"/>
        <v>0</v>
      </c>
      <c r="CV26" s="108">
        <f t="shared" si="45"/>
        <v>0</v>
      </c>
      <c r="CW26" s="108">
        <f t="shared" si="45"/>
        <v>0</v>
      </c>
      <c r="CX26" s="108">
        <f t="shared" si="45"/>
        <v>0</v>
      </c>
      <c r="CY26" s="108">
        <f t="shared" si="45"/>
        <v>0</v>
      </c>
      <c r="CZ26" s="108">
        <f t="shared" si="45"/>
        <v>0</v>
      </c>
      <c r="DA26" s="108">
        <f t="shared" si="45"/>
        <v>0</v>
      </c>
      <c r="DB26" s="108">
        <f t="shared" si="45"/>
        <v>0</v>
      </c>
      <c r="DC26" s="108">
        <f t="shared" si="45"/>
        <v>0</v>
      </c>
      <c r="DD26" s="108">
        <f t="shared" si="45"/>
        <v>0.062</v>
      </c>
      <c r="DE26" s="108">
        <f t="shared" si="45"/>
        <v>0.07117</v>
      </c>
      <c r="DF26" s="111">
        <f t="shared" si="45"/>
        <v>0.054744</v>
      </c>
      <c r="DG26" s="113">
        <f t="shared" si="45"/>
        <v>0.079944</v>
      </c>
      <c r="DH26" s="113">
        <f>SUM(DH27:DH29)</f>
        <v>0.054735</v>
      </c>
      <c r="DI26" s="113">
        <f aca="true" t="shared" si="47" ref="DI26:DS26">SUM(DI27:DI29)</f>
        <v>0.061224</v>
      </c>
      <c r="DJ26" s="111">
        <f t="shared" si="47"/>
        <v>0.053121</v>
      </c>
      <c r="DK26" s="111">
        <f t="shared" si="47"/>
        <v>0.025210000000000003</v>
      </c>
      <c r="DL26" s="111">
        <f t="shared" si="47"/>
        <v>0.025210000000000003</v>
      </c>
      <c r="DM26" s="111">
        <f t="shared" si="47"/>
        <v>0.025210000000000003</v>
      </c>
      <c r="DN26" s="111">
        <f t="shared" si="47"/>
        <v>0.025210000000000003</v>
      </c>
      <c r="DO26" s="111">
        <f t="shared" si="47"/>
        <v>0.025210000000000003</v>
      </c>
      <c r="DP26" s="108">
        <f t="shared" si="47"/>
        <v>0.025210000000000003</v>
      </c>
      <c r="DQ26" s="111">
        <f t="shared" si="47"/>
        <v>0.025210000000000003</v>
      </c>
      <c r="DR26" s="111">
        <f t="shared" si="47"/>
        <v>0.021823000000000002</v>
      </c>
      <c r="DS26" s="111">
        <f t="shared" si="47"/>
        <v>0.023010000000000003</v>
      </c>
      <c r="DT26" s="111">
        <f>SUM(DT27:DT29)</f>
        <v>0.023010000000000003</v>
      </c>
      <c r="DU26" s="111">
        <f>SUM(DU27:DU29)</f>
        <v>0.023010000000000003</v>
      </c>
      <c r="DV26" s="111">
        <f>SUM(DV27:DV29)</f>
        <v>0.023010000000000003</v>
      </c>
      <c r="DW26" s="113"/>
      <c r="DX26" s="113"/>
      <c r="DY26" s="113"/>
      <c r="DZ26" s="113"/>
      <c r="EA26" s="260"/>
      <c r="EB26" s="246"/>
      <c r="EC26" s="111"/>
      <c r="ED26" s="262"/>
      <c r="EE26" s="114">
        <f aca="true" t="shared" si="48" ref="EE26:EX26">SUM(EE27:EE29)</f>
        <v>1057.885649</v>
      </c>
      <c r="EF26" s="108">
        <f t="shared" si="48"/>
        <v>1570.1497359999998</v>
      </c>
      <c r="EG26" s="110">
        <f t="shared" si="48"/>
        <v>1095.8969820000002</v>
      </c>
      <c r="EH26" s="110">
        <f t="shared" si="48"/>
        <v>838.7394009999999</v>
      </c>
      <c r="EI26" s="108">
        <f t="shared" si="48"/>
        <v>956.7719890000001</v>
      </c>
      <c r="EJ26" s="108">
        <f t="shared" si="48"/>
        <v>1319.7798050000001</v>
      </c>
      <c r="EK26" s="112">
        <f t="shared" si="48"/>
        <v>1509.024978</v>
      </c>
      <c r="EL26" s="107">
        <f t="shared" si="48"/>
        <v>867.903036</v>
      </c>
      <c r="EM26" s="108">
        <f t="shared" si="48"/>
        <v>875.1205580000002</v>
      </c>
      <c r="EN26" s="114">
        <f t="shared" si="48"/>
        <v>912.5051359999998</v>
      </c>
      <c r="EO26" s="112">
        <f t="shared" si="48"/>
        <v>643.823304</v>
      </c>
      <c r="EP26" s="108">
        <f t="shared" si="48"/>
        <v>451.849815</v>
      </c>
      <c r="EQ26" s="114">
        <f t="shared" si="48"/>
        <v>169.475705</v>
      </c>
      <c r="ER26" s="112">
        <f t="shared" si="48"/>
        <v>178.12041899999997</v>
      </c>
      <c r="ES26" s="108">
        <f t="shared" si="48"/>
        <v>211.314797</v>
      </c>
      <c r="ET26" s="114">
        <f t="shared" si="48"/>
        <v>202.59015199999996</v>
      </c>
      <c r="EU26" s="108">
        <f t="shared" si="48"/>
        <v>256.24865399999993</v>
      </c>
      <c r="EV26" s="108">
        <f t="shared" si="48"/>
        <v>245.81026400000002</v>
      </c>
      <c r="EW26" s="108">
        <f t="shared" si="48"/>
        <v>283.514913</v>
      </c>
      <c r="EX26" s="108">
        <f t="shared" si="48"/>
        <v>216.25420499999998</v>
      </c>
      <c r="EY26" s="110">
        <f>SUM(EY27:EY29)</f>
        <v>235.44697999999997</v>
      </c>
      <c r="EZ26" s="110">
        <f>SUM(EZ27:EZ29)</f>
        <v>253.365944</v>
      </c>
      <c r="FA26" s="110">
        <f>SUM(FA27:FA29)</f>
        <v>282.828181</v>
      </c>
      <c r="FB26" s="110">
        <f aca="true" t="shared" si="49" ref="FB26:FI26">SUM(FB27:FB29)</f>
        <v>265.727669</v>
      </c>
      <c r="FC26" s="110">
        <f t="shared" si="49"/>
        <v>239.690607</v>
      </c>
      <c r="FD26" s="110">
        <f t="shared" si="49"/>
        <v>242.30765300000002</v>
      </c>
      <c r="FE26" s="110">
        <f t="shared" si="49"/>
        <v>241.592503</v>
      </c>
      <c r="FF26" s="110">
        <f t="shared" si="49"/>
        <v>258.25277</v>
      </c>
      <c r="FG26" s="110">
        <f t="shared" si="49"/>
        <v>250.647164</v>
      </c>
      <c r="FH26" s="110">
        <f t="shared" si="49"/>
        <v>207.45668500000002</v>
      </c>
      <c r="FI26" s="110">
        <f t="shared" si="49"/>
        <v>179.43096100000002</v>
      </c>
      <c r="FJ26" s="108">
        <f>SUM(FJ27:FJ29)</f>
        <v>126.339426</v>
      </c>
      <c r="FK26" s="108">
        <f>SUM(FK27:FK29)</f>
        <v>143.82896200000005</v>
      </c>
      <c r="FL26" s="108">
        <f>SUM(FL27:FL29)</f>
        <v>210.52325</v>
      </c>
      <c r="FM26" s="108">
        <f>SUM(FM27:FM29)</f>
        <v>322.632642</v>
      </c>
      <c r="FN26" s="108">
        <f>SUM(FN27:FN29)</f>
        <v>340.54892400000006</v>
      </c>
      <c r="FO26" s="108">
        <f aca="true" t="shared" si="50" ref="FO26:FU26">SUM(FO27:FO29)</f>
        <v>0</v>
      </c>
      <c r="FP26" s="108">
        <f t="shared" si="50"/>
        <v>0</v>
      </c>
      <c r="FQ26" s="108">
        <f t="shared" si="50"/>
        <v>0</v>
      </c>
      <c r="FR26" s="108">
        <f t="shared" si="50"/>
        <v>0</v>
      </c>
      <c r="FS26" s="108">
        <f t="shared" si="50"/>
        <v>0</v>
      </c>
      <c r="FT26" s="108">
        <f t="shared" si="50"/>
        <v>0</v>
      </c>
      <c r="FU26" s="108">
        <f t="shared" si="50"/>
        <v>0</v>
      </c>
      <c r="FV26" s="266"/>
    </row>
    <row r="27" spans="2:178" ht="12.75">
      <c r="B27" s="53" t="s">
        <v>4</v>
      </c>
      <c r="C27" s="115">
        <f aca="true" t="shared" si="51" ref="C27:F29">C7+C11+C15+C19+C23</f>
        <v>57.733</v>
      </c>
      <c r="D27" s="116">
        <f t="shared" si="51"/>
        <v>152.205652</v>
      </c>
      <c r="E27" s="116">
        <f t="shared" si="51"/>
        <v>21.561</v>
      </c>
      <c r="F27" s="117">
        <f t="shared" si="51"/>
        <v>19.245328</v>
      </c>
      <c r="G27" s="117">
        <f aca="true" t="shared" si="52" ref="G27:I29">G7+G11+G15+G19+G23</f>
        <v>55.160345</v>
      </c>
      <c r="H27" s="117">
        <f t="shared" si="52"/>
        <v>32.849906</v>
      </c>
      <c r="I27" s="117">
        <f t="shared" si="52"/>
        <v>73.64765200000001</v>
      </c>
      <c r="J27" s="117">
        <f aca="true" t="shared" si="53" ref="J27:V29">J7+J11+J15+J19+J23</f>
        <v>12.323991</v>
      </c>
      <c r="K27" s="117">
        <f t="shared" si="53"/>
        <v>28.15817</v>
      </c>
      <c r="L27" s="117">
        <f t="shared" si="53"/>
        <v>33.489475</v>
      </c>
      <c r="M27" s="117">
        <f t="shared" si="53"/>
        <v>30.865936</v>
      </c>
      <c r="N27" s="117">
        <f t="shared" si="53"/>
        <v>27.149275</v>
      </c>
      <c r="O27" s="117">
        <f t="shared" si="53"/>
        <v>11.465273999999999</v>
      </c>
      <c r="P27" s="117">
        <f t="shared" si="53"/>
        <v>21.293371</v>
      </c>
      <c r="Q27" s="117">
        <f t="shared" si="53"/>
        <v>14.031143</v>
      </c>
      <c r="R27" s="117">
        <f t="shared" si="53"/>
        <v>9.205185</v>
      </c>
      <c r="S27" s="117">
        <f t="shared" si="53"/>
        <v>6.521467</v>
      </c>
      <c r="T27" s="117">
        <f t="shared" si="53"/>
        <v>4.686185</v>
      </c>
      <c r="U27" s="117">
        <f t="shared" si="53"/>
        <v>14.378463</v>
      </c>
      <c r="V27" s="118">
        <f t="shared" si="53"/>
        <v>4.962249</v>
      </c>
      <c r="W27" s="119">
        <f aca="true" t="shared" si="54" ref="W27:X29">W7+W11+W15+W19+W23</f>
        <v>7.053687</v>
      </c>
      <c r="X27" s="119">
        <f t="shared" si="54"/>
        <v>13.067312</v>
      </c>
      <c r="Y27" s="119">
        <f aca="true" t="shared" si="55" ref="Y27:Z29">Y7+Y11+Y15+Y19+Y23</f>
        <v>9.474705</v>
      </c>
      <c r="Z27" s="119">
        <f t="shared" si="55"/>
        <v>3.342311</v>
      </c>
      <c r="AA27" s="119">
        <f aca="true" t="shared" si="56" ref="AA27:AB29">AA7+AA11+AA15+AA19+AA23</f>
        <v>11.827939</v>
      </c>
      <c r="AB27" s="119">
        <f t="shared" si="56"/>
        <v>11.478839</v>
      </c>
      <c r="AC27" s="119">
        <f aca="true" t="shared" si="57" ref="AC27:AD29">AC7+AC11+AC15+AC19+AC23</f>
        <v>9.542411</v>
      </c>
      <c r="AD27" s="119">
        <f t="shared" si="57"/>
        <v>8.650114</v>
      </c>
      <c r="AE27" s="119">
        <f aca="true" t="shared" si="58" ref="AE27:AF29">AE7+AE11+AE15+AE19+AE23</f>
        <v>7.150591</v>
      </c>
      <c r="AF27" s="119">
        <f t="shared" si="58"/>
        <v>5.799798999999999</v>
      </c>
      <c r="AG27" s="119">
        <f aca="true" t="shared" si="59" ref="AG27:AH29">AG7+AG11+AG15+AG19+AG23</f>
        <v>8.337528</v>
      </c>
      <c r="AH27" s="119">
        <f t="shared" si="59"/>
        <v>2.848263</v>
      </c>
      <c r="AI27" s="119">
        <f aca="true" t="shared" si="60" ref="AI27:AJ29">AI7+AI11+AI15+AI19+AI23</f>
        <v>3.4960180000000003</v>
      </c>
      <c r="AJ27" s="119">
        <f t="shared" si="60"/>
        <v>50.857472</v>
      </c>
      <c r="AK27" s="119">
        <f aca="true" t="shared" si="61" ref="AK27:AL29">AK7+AK11+AK15+AK19+AK23</f>
        <v>10.076185</v>
      </c>
      <c r="AL27" s="119">
        <f t="shared" si="61"/>
        <v>8.97194</v>
      </c>
      <c r="AM27" s="119"/>
      <c r="AN27" s="119"/>
      <c r="AO27" s="119"/>
      <c r="AP27" s="119"/>
      <c r="AQ27" s="119"/>
      <c r="AR27" s="119"/>
      <c r="AS27" s="119"/>
      <c r="AT27" s="119"/>
      <c r="AU27" s="115">
        <f aca="true" t="shared" si="62" ref="AU27:AX29">AU7+AU11+AU15+AU19+AU23</f>
        <v>128.974488</v>
      </c>
      <c r="AV27" s="116">
        <f t="shared" si="62"/>
        <v>304.889224</v>
      </c>
      <c r="AW27" s="120">
        <f t="shared" si="62"/>
        <v>247.36769</v>
      </c>
      <c r="AX27" s="115">
        <f t="shared" si="62"/>
        <v>172.589836</v>
      </c>
      <c r="AY27" s="117">
        <f aca="true" t="shared" si="63" ref="AY27:BA29">AY7+AY11+AY15+AY19+AY23</f>
        <v>223.05386800000002</v>
      </c>
      <c r="AZ27" s="117">
        <f t="shared" si="63"/>
        <v>240.291063</v>
      </c>
      <c r="BA27" s="121">
        <f t="shared" si="63"/>
        <v>408.00986700000004</v>
      </c>
      <c r="BB27" s="122">
        <f aca="true" t="shared" si="64" ref="BB27:BN29">BB7+BB11+BB15+BB19+BB23</f>
        <v>210.682273</v>
      </c>
      <c r="BC27" s="117">
        <f t="shared" si="64"/>
        <v>481.8441750000001</v>
      </c>
      <c r="BD27" s="117">
        <f t="shared" si="64"/>
        <v>375.878855</v>
      </c>
      <c r="BE27" s="117">
        <f t="shared" si="64"/>
        <v>249.16293399999995</v>
      </c>
      <c r="BF27" s="117">
        <f t="shared" si="64"/>
        <v>117.37718800000002</v>
      </c>
      <c r="BG27" s="118">
        <f t="shared" si="64"/>
        <v>62.943164</v>
      </c>
      <c r="BH27" s="119">
        <f t="shared" si="64"/>
        <v>50.74245099999999</v>
      </c>
      <c r="BI27" s="117">
        <f t="shared" si="64"/>
        <v>115.97369099999999</v>
      </c>
      <c r="BJ27" s="117">
        <f t="shared" si="64"/>
        <v>63.169513</v>
      </c>
      <c r="BK27" s="117">
        <f t="shared" si="64"/>
        <v>126.216213</v>
      </c>
      <c r="BL27" s="117">
        <f t="shared" si="64"/>
        <v>100.53328499999999</v>
      </c>
      <c r="BM27" s="117">
        <f t="shared" si="64"/>
        <v>82.865915</v>
      </c>
      <c r="BN27" s="117">
        <f t="shared" si="64"/>
        <v>69.107737</v>
      </c>
      <c r="BO27" s="118">
        <f aca="true" t="shared" si="65" ref="BO27:BP29">BO7+BO11+BO15+BO19+BO23</f>
        <v>63.305772999999995</v>
      </c>
      <c r="BP27" s="118">
        <f t="shared" si="65"/>
        <v>80.65247999999998</v>
      </c>
      <c r="BQ27" s="118">
        <f aca="true" t="shared" si="66" ref="BQ27:BR29">BQ7+BQ11+BQ15+BQ19+BQ23</f>
        <v>80.00693700000001</v>
      </c>
      <c r="BR27" s="118">
        <f t="shared" si="66"/>
        <v>55.965346000000004</v>
      </c>
      <c r="BS27" s="118">
        <f aca="true" t="shared" si="67" ref="BS27:BT29">BS7+BS11+BS15+BS19+BS23</f>
        <v>46.12681</v>
      </c>
      <c r="BT27" s="118">
        <f t="shared" si="67"/>
        <v>47.541181</v>
      </c>
      <c r="BU27" s="118">
        <f aca="true" t="shared" si="68" ref="BU27:BY29">BU7+BU11+BU15+BU19+BU23</f>
        <v>48.765910000000005</v>
      </c>
      <c r="BV27" s="118">
        <f t="shared" si="68"/>
        <v>57.77475999999999</v>
      </c>
      <c r="BW27" s="118">
        <f t="shared" si="68"/>
        <v>75.91080600000001</v>
      </c>
      <c r="BX27" s="118">
        <f t="shared" si="68"/>
        <v>59.529586</v>
      </c>
      <c r="BY27" s="118">
        <f t="shared" si="68"/>
        <v>55.95469400000001</v>
      </c>
      <c r="BZ27" s="118">
        <f aca="true" t="shared" si="69" ref="BZ27:CA29">BZ7+BZ11+BZ15+BZ19+BZ23</f>
        <v>80.90830199999999</v>
      </c>
      <c r="CA27" s="118">
        <f t="shared" si="69"/>
        <v>58.437855000000006</v>
      </c>
      <c r="CB27" s="118">
        <f aca="true" t="shared" si="70" ref="CB27:CC29">CB7+CB11+CB15+CB19+CB23</f>
        <v>67.327139</v>
      </c>
      <c r="CC27" s="118">
        <f t="shared" si="70"/>
        <v>150.4452</v>
      </c>
      <c r="CD27" s="118">
        <f>CD7+CD11+CD15+CD19+CD23</f>
        <v>148.67779099999998</v>
      </c>
      <c r="CE27" s="119"/>
      <c r="CF27" s="119"/>
      <c r="CG27" s="119"/>
      <c r="CH27" s="119"/>
      <c r="CI27" s="119"/>
      <c r="CJ27" s="119"/>
      <c r="CK27" s="119"/>
      <c r="CL27" s="252"/>
      <c r="CM27" s="124">
        <f aca="true" t="shared" si="71" ref="CM27:CP29">CM7+CM11+CM15+CM19+CM23</f>
        <v>7.121599</v>
      </c>
      <c r="CN27" s="116">
        <f t="shared" si="71"/>
        <v>2.92</v>
      </c>
      <c r="CO27" s="124">
        <f t="shared" si="71"/>
        <v>100.414922</v>
      </c>
      <c r="CP27" s="125">
        <f t="shared" si="71"/>
        <v>0</v>
      </c>
      <c r="CQ27" s="117">
        <f aca="true" t="shared" si="72" ref="CQ27:CT29">CQ7+CQ11+CQ15+CQ19+CQ23</f>
        <v>0</v>
      </c>
      <c r="CR27" s="117">
        <f t="shared" si="72"/>
        <v>0</v>
      </c>
      <c r="CS27" s="121">
        <f t="shared" si="72"/>
        <v>0.02146</v>
      </c>
      <c r="CT27" s="122">
        <f t="shared" si="72"/>
        <v>0</v>
      </c>
      <c r="CU27" s="117">
        <f aca="true" t="shared" si="73" ref="CU27:DF27">CU7+CU11+CU15+CU19+CU23</f>
        <v>0</v>
      </c>
      <c r="CV27" s="117">
        <f t="shared" si="73"/>
        <v>0</v>
      </c>
      <c r="CW27" s="117">
        <f t="shared" si="73"/>
        <v>0</v>
      </c>
      <c r="CX27" s="117">
        <f t="shared" si="73"/>
        <v>0</v>
      </c>
      <c r="CY27" s="117">
        <f t="shared" si="73"/>
        <v>0</v>
      </c>
      <c r="CZ27" s="117">
        <f t="shared" si="73"/>
        <v>0</v>
      </c>
      <c r="DA27" s="117">
        <f t="shared" si="73"/>
        <v>0</v>
      </c>
      <c r="DB27" s="117">
        <f t="shared" si="73"/>
        <v>0</v>
      </c>
      <c r="DC27" s="117">
        <f t="shared" si="73"/>
        <v>0</v>
      </c>
      <c r="DD27" s="117">
        <f t="shared" si="73"/>
        <v>0</v>
      </c>
      <c r="DE27" s="117">
        <f t="shared" si="73"/>
        <v>0.007893</v>
      </c>
      <c r="DF27" s="126">
        <f t="shared" si="73"/>
        <v>0</v>
      </c>
      <c r="DG27" s="126">
        <f aca="true" t="shared" si="74" ref="DG27:DQ27">DG7+DG11+DG15+DG19+DG23</f>
        <v>0.0252</v>
      </c>
      <c r="DH27" s="126">
        <f>DH7+DH11+DH15+DH19+DH23</f>
        <v>0</v>
      </c>
      <c r="DI27" s="126">
        <f t="shared" si="74"/>
        <v>0.007864</v>
      </c>
      <c r="DJ27" s="126">
        <f t="shared" si="74"/>
        <v>0.007864</v>
      </c>
      <c r="DK27" s="117">
        <f t="shared" si="74"/>
        <v>0</v>
      </c>
      <c r="DL27" s="117">
        <f t="shared" si="74"/>
        <v>0</v>
      </c>
      <c r="DM27" s="117">
        <f t="shared" si="74"/>
        <v>0</v>
      </c>
      <c r="DN27" s="117">
        <f t="shared" si="74"/>
        <v>0</v>
      </c>
      <c r="DO27" s="117">
        <f t="shared" si="74"/>
        <v>0</v>
      </c>
      <c r="DP27" s="117">
        <f t="shared" si="74"/>
        <v>0</v>
      </c>
      <c r="DQ27" s="117">
        <f t="shared" si="74"/>
        <v>0</v>
      </c>
      <c r="DR27" s="117">
        <f aca="true" t="shared" si="75" ref="DR27:DS29">DR7+DR11+DR15+DR19+DR23</f>
        <v>0</v>
      </c>
      <c r="DS27" s="117">
        <f t="shared" si="75"/>
        <v>0</v>
      </c>
      <c r="DT27" s="117">
        <f aca="true" t="shared" si="76" ref="DT27:DU29">DT7+DT11+DT15+DT19+DT23</f>
        <v>0</v>
      </c>
      <c r="DU27" s="117">
        <f t="shared" si="76"/>
        <v>0</v>
      </c>
      <c r="DV27" s="117">
        <f>DV7+DV11+DV15+DV19+DV23</f>
        <v>0</v>
      </c>
      <c r="DW27" s="119"/>
      <c r="DX27" s="119"/>
      <c r="DY27" s="119"/>
      <c r="DZ27" s="119"/>
      <c r="EA27" s="119"/>
      <c r="EB27" s="119"/>
      <c r="EC27" s="117"/>
      <c r="ED27" s="258"/>
      <c r="EE27" s="119">
        <f aca="true" t="shared" si="77" ref="EE27:EG29">EE7+EE11+EE15+EE19+EE23</f>
        <v>193.82908700000002</v>
      </c>
      <c r="EF27" s="117">
        <f t="shared" si="77"/>
        <v>460.014876</v>
      </c>
      <c r="EG27" s="117">
        <f t="shared" si="77"/>
        <v>369.343612</v>
      </c>
      <c r="EH27" s="34">
        <f>F27+CP27+AX27</f>
        <v>191.835164</v>
      </c>
      <c r="EI27" s="117">
        <f aca="true" t="shared" si="78" ref="EI27:EM29">EI7+EI11+EI15+EI19+EI23</f>
        <v>278.21421300000003</v>
      </c>
      <c r="EJ27" s="117">
        <f t="shared" si="78"/>
        <v>273.140969</v>
      </c>
      <c r="EK27" s="121">
        <f t="shared" si="78"/>
        <v>481.6789790000001</v>
      </c>
      <c r="EL27" s="122">
        <f t="shared" si="78"/>
        <v>223.00626400000002</v>
      </c>
      <c r="EM27" s="117">
        <f t="shared" si="78"/>
        <v>510.0023450000001</v>
      </c>
      <c r="EN27" s="117">
        <f aca="true" t="shared" si="79" ref="EN27:EX27">EN7+EN11+EN15+EN19+EN23</f>
        <v>409.36832999999996</v>
      </c>
      <c r="EO27" s="117">
        <f t="shared" si="79"/>
        <v>280.02887</v>
      </c>
      <c r="EP27" s="117">
        <f t="shared" si="79"/>
        <v>144.526463</v>
      </c>
      <c r="EQ27" s="117">
        <f t="shared" si="79"/>
        <v>74.40843799999999</v>
      </c>
      <c r="ER27" s="117">
        <f t="shared" si="79"/>
        <v>72.035822</v>
      </c>
      <c r="ES27" s="117">
        <f t="shared" si="79"/>
        <v>130.004834</v>
      </c>
      <c r="ET27" s="117">
        <f t="shared" si="79"/>
        <v>72.374698</v>
      </c>
      <c r="EU27" s="117">
        <f t="shared" si="79"/>
        <v>132.73767999999998</v>
      </c>
      <c r="EV27" s="119">
        <f t="shared" si="79"/>
        <v>105.21947</v>
      </c>
      <c r="EW27" s="117">
        <f t="shared" si="79"/>
        <v>97.252271</v>
      </c>
      <c r="EX27" s="118">
        <f t="shared" si="79"/>
        <v>74.069986</v>
      </c>
      <c r="EY27" s="119">
        <f aca="true" t="shared" si="80" ref="EY27:EZ29">EY7+EY11+EY15+EY19+EY23</f>
        <v>70.38465999999998</v>
      </c>
      <c r="EZ27" s="119">
        <f t="shared" si="80"/>
        <v>93.71979199999998</v>
      </c>
      <c r="FA27" s="119">
        <f>FA7+FA11+FA15+FA19+FA23</f>
        <v>89.48950599999999</v>
      </c>
      <c r="FB27" s="119">
        <f aca="true" t="shared" si="81" ref="FB27:FI27">FB7+FB11+FB15+FB19+FB23</f>
        <v>59.315521</v>
      </c>
      <c r="FC27" s="119">
        <f t="shared" si="81"/>
        <v>57.954749</v>
      </c>
      <c r="FD27" s="119">
        <f t="shared" si="81"/>
        <v>59.02002</v>
      </c>
      <c r="FE27" s="119">
        <f t="shared" si="81"/>
        <v>58.30832100000001</v>
      </c>
      <c r="FF27" s="119">
        <f t="shared" si="81"/>
        <v>66.42487399999999</v>
      </c>
      <c r="FG27" s="119">
        <f t="shared" si="81"/>
        <v>83.06139700000001</v>
      </c>
      <c r="FH27" s="119">
        <f>FH7+FH11+FH15+FH19+FH23</f>
        <v>65.329385</v>
      </c>
      <c r="FI27" s="119">
        <f t="shared" si="81"/>
        <v>64.29222200000001</v>
      </c>
      <c r="FJ27" s="117">
        <f aca="true" t="shared" si="82" ref="FJ27:FK29">FJ7+FJ11+FJ15+FJ19+FJ23</f>
        <v>83.756565</v>
      </c>
      <c r="FK27" s="117">
        <f t="shared" si="82"/>
        <v>61.93387300000001</v>
      </c>
      <c r="FL27" s="117">
        <f aca="true" t="shared" si="83" ref="FL27:FM29">FL7+FL11+FL15+FL19+FL23</f>
        <v>118.184611</v>
      </c>
      <c r="FM27" s="117">
        <f t="shared" si="83"/>
        <v>160.521385</v>
      </c>
      <c r="FN27" s="117">
        <f aca="true" t="shared" si="84" ref="FN27:FU27">FN7+FN11+FN15+FN19+FN23</f>
        <v>157.649731</v>
      </c>
      <c r="FO27" s="117">
        <f t="shared" si="84"/>
        <v>0</v>
      </c>
      <c r="FP27" s="117">
        <f t="shared" si="84"/>
        <v>0</v>
      </c>
      <c r="FQ27" s="117">
        <f t="shared" si="84"/>
        <v>0</v>
      </c>
      <c r="FR27" s="117">
        <f t="shared" si="84"/>
        <v>0</v>
      </c>
      <c r="FS27" s="117">
        <f t="shared" si="84"/>
        <v>0</v>
      </c>
      <c r="FT27" s="117">
        <f t="shared" si="84"/>
        <v>0</v>
      </c>
      <c r="FU27" s="117">
        <f t="shared" si="84"/>
        <v>0</v>
      </c>
      <c r="FV27" s="264"/>
    </row>
    <row r="28" spans="2:178" ht="15.75" customHeight="1">
      <c r="B28" s="53" t="s">
        <v>5</v>
      </c>
      <c r="C28" s="115">
        <f t="shared" si="51"/>
        <v>109.028458</v>
      </c>
      <c r="D28" s="116">
        <f t="shared" si="51"/>
        <v>335.94173900000004</v>
      </c>
      <c r="E28" s="116">
        <f t="shared" si="51"/>
        <v>24.058999999999997</v>
      </c>
      <c r="F28" s="117">
        <f t="shared" si="51"/>
        <v>45.967967</v>
      </c>
      <c r="G28" s="117">
        <f t="shared" si="52"/>
        <v>56.944283999999996</v>
      </c>
      <c r="H28" s="117">
        <f t="shared" si="52"/>
        <v>88.65566799999999</v>
      </c>
      <c r="I28" s="117">
        <f t="shared" si="52"/>
        <v>81.146467</v>
      </c>
      <c r="J28" s="117">
        <f t="shared" si="53"/>
        <v>9.333449</v>
      </c>
      <c r="K28" s="117">
        <f t="shared" si="53"/>
        <v>16.826256</v>
      </c>
      <c r="L28" s="117">
        <f t="shared" si="53"/>
        <v>30.067223</v>
      </c>
      <c r="M28" s="117">
        <f t="shared" si="53"/>
        <v>31.292982000000002</v>
      </c>
      <c r="N28" s="117">
        <f t="shared" si="53"/>
        <v>39.008167</v>
      </c>
      <c r="O28" s="117">
        <f t="shared" si="53"/>
        <v>5.751211</v>
      </c>
      <c r="P28" s="117">
        <f t="shared" si="53"/>
        <v>12.147667</v>
      </c>
      <c r="Q28" s="117">
        <f t="shared" si="53"/>
        <v>11.740271</v>
      </c>
      <c r="R28" s="117">
        <f t="shared" si="53"/>
        <v>12.119345000000001</v>
      </c>
      <c r="S28" s="117">
        <f t="shared" si="53"/>
        <v>10.034524</v>
      </c>
      <c r="T28" s="117">
        <f t="shared" si="53"/>
        <v>14.464856000000001</v>
      </c>
      <c r="U28" s="117">
        <f t="shared" si="53"/>
        <v>17.660118999999998</v>
      </c>
      <c r="V28" s="117">
        <f t="shared" si="53"/>
        <v>12.687555999999999</v>
      </c>
      <c r="W28" s="119">
        <f t="shared" si="54"/>
        <v>14.878912999999999</v>
      </c>
      <c r="X28" s="119">
        <f t="shared" si="54"/>
        <v>14.737295999999999</v>
      </c>
      <c r="Y28" s="119">
        <f t="shared" si="55"/>
        <v>22.925263</v>
      </c>
      <c r="Z28" s="119">
        <f t="shared" si="55"/>
        <v>12.564136</v>
      </c>
      <c r="AA28" s="119">
        <f t="shared" si="56"/>
        <v>13.437619</v>
      </c>
      <c r="AB28" s="119">
        <f t="shared" si="56"/>
        <v>19.93385</v>
      </c>
      <c r="AC28" s="119">
        <f t="shared" si="57"/>
        <v>26.327107</v>
      </c>
      <c r="AD28" s="119">
        <f t="shared" si="57"/>
        <v>27.936528</v>
      </c>
      <c r="AE28" s="119">
        <f t="shared" si="58"/>
        <v>29.186836</v>
      </c>
      <c r="AF28" s="119">
        <f t="shared" si="58"/>
        <v>31.42708</v>
      </c>
      <c r="AG28" s="119">
        <f t="shared" si="59"/>
        <v>17.612829</v>
      </c>
      <c r="AH28" s="119">
        <f t="shared" si="59"/>
        <v>1.513524</v>
      </c>
      <c r="AI28" s="119">
        <f t="shared" si="60"/>
        <v>2.664757</v>
      </c>
      <c r="AJ28" s="119">
        <f t="shared" si="60"/>
        <v>4.59384</v>
      </c>
      <c r="AK28" s="119">
        <f t="shared" si="61"/>
        <v>53.331006</v>
      </c>
      <c r="AL28" s="119">
        <f t="shared" si="61"/>
        <v>54.712573</v>
      </c>
      <c r="AM28" s="119"/>
      <c r="AN28" s="119"/>
      <c r="AO28" s="119"/>
      <c r="AP28" s="119"/>
      <c r="AQ28" s="119"/>
      <c r="AR28" s="119"/>
      <c r="AS28" s="119"/>
      <c r="AT28" s="119"/>
      <c r="AU28" s="115">
        <f t="shared" si="62"/>
        <v>200.716541</v>
      </c>
      <c r="AV28" s="116">
        <f t="shared" si="62"/>
        <v>326.005253</v>
      </c>
      <c r="AW28" s="120">
        <f t="shared" si="62"/>
        <v>342.2261690000001</v>
      </c>
      <c r="AX28" s="115">
        <f t="shared" si="62"/>
        <v>280.686394</v>
      </c>
      <c r="AY28" s="117">
        <f t="shared" si="63"/>
        <v>271.682284</v>
      </c>
      <c r="AZ28" s="117">
        <f t="shared" si="63"/>
        <v>542.075305</v>
      </c>
      <c r="BA28" s="121">
        <f t="shared" si="63"/>
        <v>491.66118500000005</v>
      </c>
      <c r="BB28" s="122">
        <f t="shared" si="64"/>
        <v>323.91734799999995</v>
      </c>
      <c r="BC28" s="117">
        <f t="shared" si="64"/>
        <v>126.838714</v>
      </c>
      <c r="BD28" s="117">
        <f t="shared" si="64"/>
        <v>231.927817</v>
      </c>
      <c r="BE28" s="117">
        <f t="shared" si="64"/>
        <v>174.43007200000002</v>
      </c>
      <c r="BF28" s="117">
        <f t="shared" si="64"/>
        <v>155.53785199999996</v>
      </c>
      <c r="BG28" s="117">
        <f t="shared" si="64"/>
        <v>73.479739</v>
      </c>
      <c r="BH28" s="119">
        <f t="shared" si="64"/>
        <v>85.67073499999998</v>
      </c>
      <c r="BI28" s="117">
        <f t="shared" si="64"/>
        <v>58.74743500000001</v>
      </c>
      <c r="BJ28" s="117">
        <f t="shared" si="64"/>
        <v>106.57295399999997</v>
      </c>
      <c r="BK28" s="117">
        <f t="shared" si="64"/>
        <v>87.73895999999996</v>
      </c>
      <c r="BL28" s="117">
        <f t="shared" si="64"/>
        <v>84.71667400000001</v>
      </c>
      <c r="BM28" s="117">
        <f t="shared" si="64"/>
        <v>87.94561800000001</v>
      </c>
      <c r="BN28" s="117">
        <f t="shared" si="64"/>
        <v>57.122436</v>
      </c>
      <c r="BO28" s="117">
        <f t="shared" si="65"/>
        <v>63.33414999999999</v>
      </c>
      <c r="BP28" s="117">
        <f t="shared" si="65"/>
        <v>59.864436</v>
      </c>
      <c r="BQ28" s="117">
        <f t="shared" si="66"/>
        <v>73.27845</v>
      </c>
      <c r="BR28" s="117">
        <f t="shared" si="66"/>
        <v>92.370761</v>
      </c>
      <c r="BS28" s="117">
        <f t="shared" si="67"/>
        <v>79.263667</v>
      </c>
      <c r="BT28" s="117">
        <f t="shared" si="67"/>
        <v>84.53936499999999</v>
      </c>
      <c r="BU28" s="117">
        <f t="shared" si="68"/>
        <v>76.05608799999999</v>
      </c>
      <c r="BV28" s="117">
        <f t="shared" si="68"/>
        <v>81.33261</v>
      </c>
      <c r="BW28" s="117">
        <f t="shared" si="68"/>
        <v>62.193051999999994</v>
      </c>
      <c r="BX28" s="117">
        <f t="shared" si="68"/>
        <v>40.119151</v>
      </c>
      <c r="BY28" s="117">
        <f t="shared" si="68"/>
        <v>61.280284</v>
      </c>
      <c r="BZ28" s="117">
        <f t="shared" si="69"/>
        <v>24.552295000000004</v>
      </c>
      <c r="CA28" s="117">
        <f t="shared" si="69"/>
        <v>64.629472</v>
      </c>
      <c r="CB28" s="117">
        <f t="shared" si="70"/>
        <v>72.70941400000001</v>
      </c>
      <c r="CC28" s="117">
        <f t="shared" si="70"/>
        <v>94.629387</v>
      </c>
      <c r="CD28" s="117">
        <f>CD8+CD12+CD16+CD20+CD24</f>
        <v>114.098661</v>
      </c>
      <c r="CE28" s="119"/>
      <c r="CF28" s="119"/>
      <c r="CG28" s="119"/>
      <c r="CH28" s="119"/>
      <c r="CI28" s="119"/>
      <c r="CJ28" s="119"/>
      <c r="CK28" s="119"/>
      <c r="CL28" s="252"/>
      <c r="CM28" s="124">
        <f t="shared" si="71"/>
        <v>5.2464770000000005</v>
      </c>
      <c r="CN28" s="116">
        <f t="shared" si="71"/>
        <v>2.65</v>
      </c>
      <c r="CO28" s="124">
        <f t="shared" si="71"/>
        <v>27.768437</v>
      </c>
      <c r="CP28" s="116">
        <f t="shared" si="71"/>
        <v>0</v>
      </c>
      <c r="CQ28" s="117">
        <f t="shared" si="72"/>
        <v>0.005509</v>
      </c>
      <c r="CR28" s="117">
        <f t="shared" si="72"/>
        <v>0</v>
      </c>
      <c r="CS28" s="121">
        <f t="shared" si="72"/>
        <v>0</v>
      </c>
      <c r="CT28" s="122">
        <f t="shared" si="72"/>
        <v>0</v>
      </c>
      <c r="CU28" s="117">
        <f aca="true" t="shared" si="85" ref="CU28:DF28">CU8+CU12+CU16+CU20+CU24</f>
        <v>0</v>
      </c>
      <c r="CV28" s="117">
        <f t="shared" si="85"/>
        <v>0</v>
      </c>
      <c r="CW28" s="117">
        <f t="shared" si="85"/>
        <v>0</v>
      </c>
      <c r="CX28" s="117">
        <f t="shared" si="85"/>
        <v>0</v>
      </c>
      <c r="CY28" s="117">
        <f t="shared" si="85"/>
        <v>0</v>
      </c>
      <c r="CZ28" s="117">
        <f t="shared" si="85"/>
        <v>0</v>
      </c>
      <c r="DA28" s="117">
        <f t="shared" si="85"/>
        <v>0</v>
      </c>
      <c r="DB28" s="117">
        <f t="shared" si="85"/>
        <v>0</v>
      </c>
      <c r="DC28" s="117">
        <f t="shared" si="85"/>
        <v>0</v>
      </c>
      <c r="DD28" s="117">
        <f t="shared" si="85"/>
        <v>0</v>
      </c>
      <c r="DE28" s="117">
        <f t="shared" si="85"/>
        <v>0</v>
      </c>
      <c r="DF28" s="126">
        <f t="shared" si="85"/>
        <v>0</v>
      </c>
      <c r="DG28" s="117">
        <f aca="true" t="shared" si="86" ref="DG28:DQ28">DG8+DG12+DG16+DG20+DG24</f>
        <v>0</v>
      </c>
      <c r="DH28" s="117">
        <f>DH8+DH12+DH16+DH20+DH24</f>
        <v>0</v>
      </c>
      <c r="DI28" s="126">
        <f t="shared" si="86"/>
        <v>0</v>
      </c>
      <c r="DJ28" s="126">
        <f t="shared" si="86"/>
        <v>0</v>
      </c>
      <c r="DK28" s="117">
        <f t="shared" si="86"/>
        <v>0</v>
      </c>
      <c r="DL28" s="117">
        <f t="shared" si="86"/>
        <v>0</v>
      </c>
      <c r="DM28" s="117">
        <f t="shared" si="86"/>
        <v>0</v>
      </c>
      <c r="DN28" s="117">
        <f t="shared" si="86"/>
        <v>0</v>
      </c>
      <c r="DO28" s="117">
        <f t="shared" si="86"/>
        <v>0</v>
      </c>
      <c r="DP28" s="117">
        <f t="shared" si="86"/>
        <v>0</v>
      </c>
      <c r="DQ28" s="117">
        <f t="shared" si="86"/>
        <v>0</v>
      </c>
      <c r="DR28" s="117">
        <f t="shared" si="75"/>
        <v>0</v>
      </c>
      <c r="DS28" s="117">
        <f t="shared" si="75"/>
        <v>0</v>
      </c>
      <c r="DT28" s="117">
        <f t="shared" si="76"/>
        <v>0</v>
      </c>
      <c r="DU28" s="117">
        <f t="shared" si="76"/>
        <v>0</v>
      </c>
      <c r="DV28" s="117">
        <f>DV8+DV12+DV16+DV20+DV24</f>
        <v>0</v>
      </c>
      <c r="DW28" s="119"/>
      <c r="DX28" s="119"/>
      <c r="DY28" s="119"/>
      <c r="DZ28" s="119"/>
      <c r="EA28" s="119"/>
      <c r="EB28" s="119"/>
      <c r="EC28" s="117"/>
      <c r="ED28" s="258"/>
      <c r="EE28" s="119">
        <f t="shared" si="77"/>
        <v>314.991476</v>
      </c>
      <c r="EF28" s="117">
        <f t="shared" si="77"/>
        <v>664.596992</v>
      </c>
      <c r="EG28" s="117">
        <f t="shared" si="77"/>
        <v>394.053606</v>
      </c>
      <c r="EH28" s="127">
        <f>F28+CP28+AX28</f>
        <v>326.654361</v>
      </c>
      <c r="EI28" s="117">
        <f t="shared" si="78"/>
        <v>328.63207700000004</v>
      </c>
      <c r="EJ28" s="117">
        <f t="shared" si="78"/>
        <v>630.730973</v>
      </c>
      <c r="EK28" s="121">
        <f t="shared" si="78"/>
        <v>572.807652</v>
      </c>
      <c r="EL28" s="122">
        <f t="shared" si="78"/>
        <v>333.250797</v>
      </c>
      <c r="EM28" s="117">
        <f t="shared" si="78"/>
        <v>143.66497</v>
      </c>
      <c r="EN28" s="117">
        <f aca="true" t="shared" si="87" ref="EN28:EX28">EN8+EN12+EN16+EN20+EN24</f>
        <v>261.9950399999999</v>
      </c>
      <c r="EO28" s="117">
        <f t="shared" si="87"/>
        <v>205.72305400000005</v>
      </c>
      <c r="EP28" s="117">
        <f t="shared" si="87"/>
        <v>194.54601899999997</v>
      </c>
      <c r="EQ28" s="117">
        <f t="shared" si="87"/>
        <v>79.23095</v>
      </c>
      <c r="ER28" s="117">
        <f t="shared" si="87"/>
        <v>97.81840199999999</v>
      </c>
      <c r="ES28" s="117">
        <f t="shared" si="87"/>
        <v>70.487706</v>
      </c>
      <c r="ET28" s="117">
        <f t="shared" si="87"/>
        <v>118.69229899999998</v>
      </c>
      <c r="EU28" s="117">
        <f t="shared" si="87"/>
        <v>97.77348399999997</v>
      </c>
      <c r="EV28" s="117">
        <f t="shared" si="87"/>
        <v>99.18153000000002</v>
      </c>
      <c r="EW28" s="117">
        <f t="shared" si="87"/>
        <v>105.605737</v>
      </c>
      <c r="EX28" s="117">
        <f t="shared" si="87"/>
        <v>69.809992</v>
      </c>
      <c r="EY28" s="119">
        <f t="shared" si="80"/>
        <v>78.21306299999999</v>
      </c>
      <c r="EZ28" s="119">
        <f t="shared" si="80"/>
        <v>74.601732</v>
      </c>
      <c r="FA28" s="119">
        <f>FA8+FA12+FA16+FA20+FA24</f>
        <v>96.20371300000001</v>
      </c>
      <c r="FB28" s="119">
        <f aca="true" t="shared" si="88" ref="FB28:FI28">FB8+FB12+FB16+FB20+FB24</f>
        <v>104.934897</v>
      </c>
      <c r="FC28" s="119">
        <f t="shared" si="88"/>
        <v>92.70128600000001</v>
      </c>
      <c r="FD28" s="119">
        <f t="shared" si="88"/>
        <v>104.473215</v>
      </c>
      <c r="FE28" s="119">
        <f t="shared" si="88"/>
        <v>102.38319499999999</v>
      </c>
      <c r="FF28" s="119">
        <f t="shared" si="88"/>
        <v>109.269138</v>
      </c>
      <c r="FG28" s="119">
        <f t="shared" si="88"/>
        <v>91.379888</v>
      </c>
      <c r="FH28" s="119">
        <f t="shared" si="88"/>
        <v>71.546231</v>
      </c>
      <c r="FI28" s="119">
        <f t="shared" si="88"/>
        <v>78.893113</v>
      </c>
      <c r="FJ28" s="117">
        <f t="shared" si="82"/>
        <v>26.065819000000005</v>
      </c>
      <c r="FK28" s="117">
        <f t="shared" si="82"/>
        <v>67.29422900000002</v>
      </c>
      <c r="FL28" s="117">
        <f t="shared" si="83"/>
        <v>77.30325400000001</v>
      </c>
      <c r="FM28" s="117">
        <f t="shared" si="83"/>
        <v>147.96039299999998</v>
      </c>
      <c r="FN28" s="117">
        <f aca="true" t="shared" si="89" ref="FN28:FU28">FN8+FN12+FN16+FN20+FN24</f>
        <v>168.81123400000004</v>
      </c>
      <c r="FO28" s="117">
        <f t="shared" si="89"/>
        <v>0</v>
      </c>
      <c r="FP28" s="117">
        <f t="shared" si="89"/>
        <v>0</v>
      </c>
      <c r="FQ28" s="117">
        <f t="shared" si="89"/>
        <v>0</v>
      </c>
      <c r="FR28" s="117">
        <f t="shared" si="89"/>
        <v>0</v>
      </c>
      <c r="FS28" s="117">
        <f t="shared" si="89"/>
        <v>0</v>
      </c>
      <c r="FT28" s="117">
        <f t="shared" si="89"/>
        <v>0</v>
      </c>
      <c r="FU28" s="117">
        <f t="shared" si="89"/>
        <v>0</v>
      </c>
      <c r="FV28" s="264"/>
    </row>
    <row r="29" spans="2:178" ht="17.25" customHeight="1" thickBot="1">
      <c r="B29" s="128" t="s">
        <v>6</v>
      </c>
      <c r="C29" s="129">
        <f t="shared" si="51"/>
        <v>78.63550000000001</v>
      </c>
      <c r="D29" s="130">
        <f t="shared" si="51"/>
        <v>150.720677</v>
      </c>
      <c r="E29" s="130">
        <f t="shared" si="51"/>
        <v>11.748</v>
      </c>
      <c r="F29" s="131">
        <f t="shared" si="51"/>
        <v>20.696600999999998</v>
      </c>
      <c r="G29" s="131">
        <f t="shared" si="52"/>
        <v>24.804955000000003</v>
      </c>
      <c r="H29" s="131">
        <f t="shared" si="52"/>
        <v>25.450074</v>
      </c>
      <c r="I29" s="131">
        <f t="shared" si="52"/>
        <v>28.549003</v>
      </c>
      <c r="J29" s="131">
        <f t="shared" si="53"/>
        <v>6.063889</v>
      </c>
      <c r="K29" s="131">
        <f t="shared" si="53"/>
        <v>9.334005</v>
      </c>
      <c r="L29" s="131">
        <f t="shared" si="53"/>
        <v>8.989314</v>
      </c>
      <c r="M29" s="131">
        <f t="shared" si="53"/>
        <v>7.952715</v>
      </c>
      <c r="N29" s="131">
        <f t="shared" si="53"/>
        <v>6.292019</v>
      </c>
      <c r="O29" s="131">
        <f t="shared" si="53"/>
        <v>1.6366870000000002</v>
      </c>
      <c r="P29" s="131">
        <f t="shared" si="53"/>
        <v>2.177279</v>
      </c>
      <c r="Q29" s="131">
        <f t="shared" si="53"/>
        <v>2.460047</v>
      </c>
      <c r="R29" s="131">
        <f t="shared" si="53"/>
        <v>2.018929</v>
      </c>
      <c r="S29" s="131">
        <f t="shared" si="53"/>
        <v>1.8250899999999999</v>
      </c>
      <c r="T29" s="131">
        <f t="shared" si="53"/>
        <v>1.812411</v>
      </c>
      <c r="U29" s="131">
        <f t="shared" si="53"/>
        <v>2.0144260000000003</v>
      </c>
      <c r="V29" s="131">
        <f t="shared" si="53"/>
        <v>2.300548</v>
      </c>
      <c r="W29" s="132">
        <f t="shared" si="54"/>
        <v>2.4839610000000003</v>
      </c>
      <c r="X29" s="132">
        <f t="shared" si="54"/>
        <v>3.1733700000000002</v>
      </c>
      <c r="Y29" s="132">
        <f t="shared" si="55"/>
        <v>3.3602090000000002</v>
      </c>
      <c r="Z29" s="132">
        <f t="shared" si="55"/>
        <v>4.053349</v>
      </c>
      <c r="AA29" s="132">
        <f t="shared" si="56"/>
        <v>4.226631</v>
      </c>
      <c r="AB29" s="132">
        <f t="shared" si="56"/>
        <v>4.804477</v>
      </c>
      <c r="AC29" s="132">
        <f t="shared" si="57"/>
        <v>5.405190999999999</v>
      </c>
      <c r="AD29" s="132">
        <f t="shared" si="57"/>
        <v>5.772061000000001</v>
      </c>
      <c r="AE29" s="132">
        <f t="shared" si="58"/>
        <v>6.131094</v>
      </c>
      <c r="AF29" s="132">
        <f t="shared" si="58"/>
        <v>6.489415</v>
      </c>
      <c r="AG29" s="132">
        <f t="shared" si="59"/>
        <v>7.731985000000001</v>
      </c>
      <c r="AH29" s="132">
        <f t="shared" si="59"/>
        <v>1.2490860000000001</v>
      </c>
      <c r="AI29" s="132">
        <f t="shared" si="60"/>
        <v>0.983625</v>
      </c>
      <c r="AJ29" s="132">
        <f t="shared" si="60"/>
        <v>0.934361</v>
      </c>
      <c r="AK29" s="132">
        <f t="shared" si="61"/>
        <v>3.9379630000000003</v>
      </c>
      <c r="AL29" s="132">
        <f t="shared" si="61"/>
        <v>3.812089</v>
      </c>
      <c r="AM29" s="132"/>
      <c r="AN29" s="132"/>
      <c r="AO29" s="132"/>
      <c r="AP29" s="132"/>
      <c r="AQ29" s="132"/>
      <c r="AR29" s="132"/>
      <c r="AS29" s="132"/>
      <c r="AT29" s="132"/>
      <c r="AU29" s="129">
        <f t="shared" si="62"/>
        <v>410.96396200000004</v>
      </c>
      <c r="AV29" s="130">
        <f t="shared" si="62"/>
        <v>294.79719099999994</v>
      </c>
      <c r="AW29" s="133">
        <f t="shared" si="62"/>
        <v>320.40479000000005</v>
      </c>
      <c r="AX29" s="129">
        <f t="shared" si="62"/>
        <v>299.553275</v>
      </c>
      <c r="AY29" s="131">
        <f t="shared" si="63"/>
        <v>325.120744</v>
      </c>
      <c r="AZ29" s="131">
        <f t="shared" si="63"/>
        <v>390.457789</v>
      </c>
      <c r="BA29" s="134">
        <f t="shared" si="63"/>
        <v>425.989205</v>
      </c>
      <c r="BB29" s="135">
        <f t="shared" si="64"/>
        <v>305.582086</v>
      </c>
      <c r="BC29" s="131">
        <f t="shared" si="64"/>
        <v>212.119238</v>
      </c>
      <c r="BD29" s="131">
        <f t="shared" si="64"/>
        <v>232.15245199999998</v>
      </c>
      <c r="BE29" s="131">
        <f t="shared" si="64"/>
        <v>150.118665</v>
      </c>
      <c r="BF29" s="131">
        <f t="shared" si="64"/>
        <v>106.485314</v>
      </c>
      <c r="BG29" s="131">
        <f t="shared" si="64"/>
        <v>14.19963</v>
      </c>
      <c r="BH29" s="132">
        <f t="shared" si="64"/>
        <v>6.088915999999993</v>
      </c>
      <c r="BI29" s="131">
        <f t="shared" si="64"/>
        <v>8.362210000000003</v>
      </c>
      <c r="BJ29" s="131">
        <f t="shared" si="64"/>
        <v>9.504226000000003</v>
      </c>
      <c r="BK29" s="131">
        <f t="shared" si="64"/>
        <v>23.9124</v>
      </c>
      <c r="BL29" s="131">
        <f t="shared" si="64"/>
        <v>39.534853</v>
      </c>
      <c r="BM29" s="131">
        <f t="shared" si="64"/>
        <v>78.57920200000001</v>
      </c>
      <c r="BN29" s="131">
        <f t="shared" si="64"/>
        <v>70.01893499999998</v>
      </c>
      <c r="BO29" s="131">
        <f t="shared" si="65"/>
        <v>84.310552</v>
      </c>
      <c r="BP29" s="131">
        <f t="shared" si="65"/>
        <v>81.81631500000002</v>
      </c>
      <c r="BQ29" s="131">
        <f t="shared" si="66"/>
        <v>93.72139299999999</v>
      </c>
      <c r="BR29" s="131">
        <f t="shared" si="66"/>
        <v>97.378645</v>
      </c>
      <c r="BS29" s="131">
        <f t="shared" si="67"/>
        <v>84.782731</v>
      </c>
      <c r="BT29" s="131">
        <f t="shared" si="67"/>
        <v>73.98473100000001</v>
      </c>
      <c r="BU29" s="131">
        <f t="shared" si="68"/>
        <v>75.47058600000003</v>
      </c>
      <c r="BV29" s="131">
        <f t="shared" si="68"/>
        <v>76.761487</v>
      </c>
      <c r="BW29" s="131">
        <f t="shared" si="68"/>
        <v>70.049575</v>
      </c>
      <c r="BX29" s="131">
        <f t="shared" si="68"/>
        <v>64.066444</v>
      </c>
      <c r="BY29" s="131">
        <f t="shared" si="68"/>
        <v>28.488431000000006</v>
      </c>
      <c r="BZ29" s="131">
        <f t="shared" si="69"/>
        <v>15.246133</v>
      </c>
      <c r="CA29" s="131">
        <f t="shared" si="69"/>
        <v>13.594225</v>
      </c>
      <c r="CB29" s="131">
        <f t="shared" si="70"/>
        <v>14.078014000000001</v>
      </c>
      <c r="CC29" s="131">
        <f t="shared" si="70"/>
        <v>10.189891000000001</v>
      </c>
      <c r="CD29" s="131">
        <f>CD9+CD13+CD17+CD21+CD25</f>
        <v>10.25286</v>
      </c>
      <c r="CE29" s="132"/>
      <c r="CF29" s="132"/>
      <c r="CG29" s="132"/>
      <c r="CH29" s="132"/>
      <c r="CI29" s="132"/>
      <c r="CJ29" s="132"/>
      <c r="CK29" s="132"/>
      <c r="CL29" s="253"/>
      <c r="CM29" s="136">
        <f t="shared" si="71"/>
        <v>59.465624000000005</v>
      </c>
      <c r="CN29" s="130">
        <f t="shared" si="71"/>
        <v>0.02</v>
      </c>
      <c r="CO29" s="136">
        <f t="shared" si="71"/>
        <v>0.346974</v>
      </c>
      <c r="CP29" s="130">
        <f t="shared" si="71"/>
        <v>0</v>
      </c>
      <c r="CQ29" s="131">
        <f t="shared" si="72"/>
        <v>0</v>
      </c>
      <c r="CR29" s="131">
        <f t="shared" si="72"/>
        <v>0</v>
      </c>
      <c r="CS29" s="134">
        <f t="shared" si="72"/>
        <v>0.000139</v>
      </c>
      <c r="CT29" s="135">
        <f t="shared" si="72"/>
        <v>0</v>
      </c>
      <c r="CU29" s="131">
        <f aca="true" t="shared" si="90" ref="CU29:DF29">CU9+CU13+CU17+CU21+CU25</f>
        <v>0</v>
      </c>
      <c r="CV29" s="131">
        <f t="shared" si="90"/>
        <v>0</v>
      </c>
      <c r="CW29" s="131">
        <f t="shared" si="90"/>
        <v>0</v>
      </c>
      <c r="CX29" s="131">
        <f t="shared" si="90"/>
        <v>0</v>
      </c>
      <c r="CY29" s="131">
        <f t="shared" si="90"/>
        <v>0</v>
      </c>
      <c r="CZ29" s="131">
        <f t="shared" si="90"/>
        <v>0</v>
      </c>
      <c r="DA29" s="131">
        <f t="shared" si="90"/>
        <v>0</v>
      </c>
      <c r="DB29" s="131">
        <f t="shared" si="90"/>
        <v>0</v>
      </c>
      <c r="DC29" s="131">
        <f t="shared" si="90"/>
        <v>0</v>
      </c>
      <c r="DD29" s="131">
        <f t="shared" si="90"/>
        <v>0.062</v>
      </c>
      <c r="DE29" s="131">
        <f t="shared" si="90"/>
        <v>0.063277</v>
      </c>
      <c r="DF29" s="137">
        <f t="shared" si="90"/>
        <v>0.054744</v>
      </c>
      <c r="DG29" s="137">
        <f aca="true" t="shared" si="91" ref="DG29:DQ29">DG9+DG13+DG17+DG21+DG25</f>
        <v>0.054744</v>
      </c>
      <c r="DH29" s="137">
        <f>DH9+DH13+DH17+DH21+DH25</f>
        <v>0.054735</v>
      </c>
      <c r="DI29" s="137">
        <f t="shared" si="91"/>
        <v>0.053360000000000005</v>
      </c>
      <c r="DJ29" s="137">
        <f t="shared" si="91"/>
        <v>0.045257</v>
      </c>
      <c r="DK29" s="137">
        <f t="shared" si="91"/>
        <v>0.025210000000000003</v>
      </c>
      <c r="DL29" s="137">
        <f t="shared" si="91"/>
        <v>0.025210000000000003</v>
      </c>
      <c r="DM29" s="137">
        <f t="shared" si="91"/>
        <v>0.025210000000000003</v>
      </c>
      <c r="DN29" s="137">
        <f t="shared" si="91"/>
        <v>0.025210000000000003</v>
      </c>
      <c r="DO29" s="137">
        <f t="shared" si="91"/>
        <v>0.025210000000000003</v>
      </c>
      <c r="DP29" s="137">
        <f t="shared" si="91"/>
        <v>0.025210000000000003</v>
      </c>
      <c r="DQ29" s="137">
        <f t="shared" si="91"/>
        <v>0.025210000000000003</v>
      </c>
      <c r="DR29" s="137">
        <f t="shared" si="75"/>
        <v>0.021823000000000002</v>
      </c>
      <c r="DS29" s="137">
        <f t="shared" si="75"/>
        <v>0.023010000000000003</v>
      </c>
      <c r="DT29" s="137">
        <f t="shared" si="76"/>
        <v>0.023010000000000003</v>
      </c>
      <c r="DU29" s="137">
        <f t="shared" si="76"/>
        <v>0.023010000000000003</v>
      </c>
      <c r="DV29" s="137">
        <f>DV9+DV13+DV17+DV21+DV25</f>
        <v>0.023010000000000003</v>
      </c>
      <c r="DW29" s="247"/>
      <c r="DX29" s="247"/>
      <c r="DY29" s="247"/>
      <c r="DZ29" s="247"/>
      <c r="EA29" s="247"/>
      <c r="EB29" s="247"/>
      <c r="EC29" s="247"/>
      <c r="ED29" s="259"/>
      <c r="EE29" s="132">
        <f t="shared" si="77"/>
        <v>549.0650860000001</v>
      </c>
      <c r="EF29" s="131">
        <f t="shared" si="77"/>
        <v>445.53786799999995</v>
      </c>
      <c r="EG29" s="131">
        <f t="shared" si="77"/>
        <v>332.4997640000001</v>
      </c>
      <c r="EH29" s="138">
        <f>F29+CP29+AX29</f>
        <v>320.249876</v>
      </c>
      <c r="EI29" s="131">
        <f t="shared" si="78"/>
        <v>349.92569899999995</v>
      </c>
      <c r="EJ29" s="131">
        <f t="shared" si="78"/>
        <v>415.907863</v>
      </c>
      <c r="EK29" s="134">
        <f t="shared" si="78"/>
        <v>454.53834699999993</v>
      </c>
      <c r="EL29" s="135">
        <f t="shared" si="78"/>
        <v>311.645975</v>
      </c>
      <c r="EM29" s="131">
        <f t="shared" si="78"/>
        <v>221.45324300000001</v>
      </c>
      <c r="EN29" s="131">
        <f aca="true" t="shared" si="92" ref="EN29:EX29">EN9+EN13+EN17+EN21+EN25</f>
        <v>241.141766</v>
      </c>
      <c r="EO29" s="131">
        <f t="shared" si="92"/>
        <v>158.07138</v>
      </c>
      <c r="EP29" s="131">
        <f t="shared" si="92"/>
        <v>112.777333</v>
      </c>
      <c r="EQ29" s="131">
        <f t="shared" si="92"/>
        <v>15.836317000000001</v>
      </c>
      <c r="ER29" s="131">
        <f t="shared" si="92"/>
        <v>8.266194999999994</v>
      </c>
      <c r="ES29" s="131">
        <f t="shared" si="92"/>
        <v>10.822257000000004</v>
      </c>
      <c r="ET29" s="131">
        <f t="shared" si="92"/>
        <v>11.523155000000001</v>
      </c>
      <c r="EU29" s="131">
        <f t="shared" si="92"/>
        <v>25.73749</v>
      </c>
      <c r="EV29" s="131">
        <f t="shared" si="92"/>
        <v>41.409264</v>
      </c>
      <c r="EW29" s="131">
        <f t="shared" si="92"/>
        <v>80.65690500000001</v>
      </c>
      <c r="EX29" s="131">
        <f t="shared" si="92"/>
        <v>72.37422699999999</v>
      </c>
      <c r="EY29" s="132">
        <f t="shared" si="80"/>
        <v>86.849257</v>
      </c>
      <c r="EZ29" s="132">
        <f t="shared" si="80"/>
        <v>85.04442000000002</v>
      </c>
      <c r="FA29" s="132">
        <f>FA9+FA13+FA17+FA21+FA25</f>
        <v>97.134962</v>
      </c>
      <c r="FB29" s="132">
        <f aca="true" t="shared" si="93" ref="FB29:FI29">FB9+FB13+FB17+FB21+FB25</f>
        <v>101.47725100000001</v>
      </c>
      <c r="FC29" s="132">
        <f t="shared" si="93"/>
        <v>89.034572</v>
      </c>
      <c r="FD29" s="132">
        <f t="shared" si="93"/>
        <v>78.814418</v>
      </c>
      <c r="FE29" s="132">
        <f t="shared" si="93"/>
        <v>80.90098700000001</v>
      </c>
      <c r="FF29" s="132">
        <f t="shared" si="93"/>
        <v>82.55875800000001</v>
      </c>
      <c r="FG29" s="132">
        <f t="shared" si="93"/>
        <v>76.20587900000001</v>
      </c>
      <c r="FH29" s="132">
        <f t="shared" si="93"/>
        <v>70.58106900000001</v>
      </c>
      <c r="FI29" s="132">
        <f t="shared" si="93"/>
        <v>36.245626000000016</v>
      </c>
      <c r="FJ29" s="131">
        <f t="shared" si="82"/>
        <v>16.517042</v>
      </c>
      <c r="FK29" s="131">
        <f t="shared" si="82"/>
        <v>14.600859999999999</v>
      </c>
      <c r="FL29" s="131">
        <f t="shared" si="83"/>
        <v>15.035385000000002</v>
      </c>
      <c r="FM29" s="131">
        <f t="shared" si="83"/>
        <v>14.150864000000002</v>
      </c>
      <c r="FN29" s="131">
        <f aca="true" t="shared" si="94" ref="FN29:FU29">FN9+FN13+FN17+FN21+FN25</f>
        <v>14.087959</v>
      </c>
      <c r="FO29" s="131">
        <f t="shared" si="94"/>
        <v>0</v>
      </c>
      <c r="FP29" s="131">
        <f t="shared" si="94"/>
        <v>0</v>
      </c>
      <c r="FQ29" s="131">
        <f t="shared" si="94"/>
        <v>0</v>
      </c>
      <c r="FR29" s="131">
        <f t="shared" si="94"/>
        <v>0</v>
      </c>
      <c r="FS29" s="131">
        <f t="shared" si="94"/>
        <v>0</v>
      </c>
      <c r="FT29" s="131">
        <f t="shared" si="94"/>
        <v>0</v>
      </c>
      <c r="FU29" s="131">
        <f t="shared" si="94"/>
        <v>0</v>
      </c>
      <c r="FV29" s="265"/>
    </row>
    <row r="30" spans="2:178" ht="28.5" customHeight="1">
      <c r="B30" s="276" t="s">
        <v>83</v>
      </c>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6"/>
      <c r="BU30" s="276"/>
      <c r="BV30" s="276"/>
      <c r="BW30" s="276"/>
      <c r="BX30" s="276"/>
      <c r="BY30" s="276"/>
      <c r="BZ30" s="276"/>
      <c r="CA30" s="276"/>
      <c r="CB30" s="276"/>
      <c r="CC30" s="276"/>
      <c r="CD30" s="276"/>
      <c r="CE30" s="276"/>
      <c r="CF30" s="276"/>
      <c r="CG30" s="276"/>
      <c r="CH30" s="276"/>
      <c r="CI30" s="276"/>
      <c r="CJ30" s="276"/>
      <c r="CK30" s="276"/>
      <c r="CL30" s="276"/>
      <c r="CM30" s="276"/>
      <c r="CN30" s="276"/>
      <c r="CO30" s="276"/>
      <c r="CP30" s="276"/>
      <c r="CQ30" s="276"/>
      <c r="CR30" s="276"/>
      <c r="CS30" s="276"/>
      <c r="CT30" s="276"/>
      <c r="CU30" s="276"/>
      <c r="CV30" s="276"/>
      <c r="CW30" s="276"/>
      <c r="CX30" s="276"/>
      <c r="CY30" s="276"/>
      <c r="CZ30" s="276"/>
      <c r="DA30" s="276"/>
      <c r="DB30" s="276"/>
      <c r="DC30" s="276"/>
      <c r="DD30" s="276"/>
      <c r="DE30" s="276"/>
      <c r="DF30" s="276"/>
      <c r="DG30" s="276"/>
      <c r="DH30" s="276"/>
      <c r="DI30" s="276"/>
      <c r="DJ30" s="276"/>
      <c r="DK30" s="276"/>
      <c r="DL30" s="276"/>
      <c r="DM30" s="276"/>
      <c r="DN30" s="276"/>
      <c r="DO30" s="276"/>
      <c r="DP30" s="276"/>
      <c r="DQ30" s="276"/>
      <c r="DR30" s="276"/>
      <c r="DS30" s="276"/>
      <c r="DT30" s="276"/>
      <c r="DU30" s="276"/>
      <c r="DV30" s="276"/>
      <c r="DW30" s="276"/>
      <c r="DX30" s="276"/>
      <c r="DY30" s="276"/>
      <c r="DZ30" s="276"/>
      <c r="EA30" s="276"/>
      <c r="EB30" s="276"/>
      <c r="EC30" s="276"/>
      <c r="ED30" s="276"/>
      <c r="EE30" s="276"/>
      <c r="EF30" s="276"/>
      <c r="EG30" s="276"/>
      <c r="EH30" s="276"/>
      <c r="EI30" s="276"/>
      <c r="EJ30" s="276"/>
      <c r="EK30" s="276"/>
      <c r="EL30" s="276"/>
      <c r="EM30" s="276"/>
      <c r="EN30" s="276"/>
      <c r="EO30" s="276"/>
      <c r="EP30" s="276"/>
      <c r="EQ30" s="276"/>
      <c r="ER30" s="276"/>
      <c r="ES30" s="276"/>
      <c r="ET30" s="276"/>
      <c r="EU30" s="276"/>
      <c r="EV30" s="276"/>
      <c r="EW30" s="276"/>
      <c r="EX30" s="276"/>
      <c r="EY30" s="276"/>
      <c r="EZ30" s="276"/>
      <c r="FA30" s="276"/>
      <c r="FB30" s="276"/>
      <c r="FC30" s="276"/>
      <c r="FD30" s="276"/>
      <c r="FE30" s="276"/>
      <c r="FF30" s="276"/>
      <c r="FG30" s="276"/>
      <c r="FH30" s="276"/>
      <c r="FI30" s="276"/>
      <c r="FJ30" s="276"/>
      <c r="FK30" s="276"/>
      <c r="FL30" s="276"/>
      <c r="FM30" s="276"/>
      <c r="FN30" s="276"/>
      <c r="FO30" s="276"/>
      <c r="FP30" s="276"/>
      <c r="FQ30" s="276"/>
      <c r="FR30" s="276"/>
      <c r="FS30" s="276"/>
      <c r="FT30" s="276"/>
      <c r="FU30" s="276"/>
      <c r="FV30" s="276"/>
    </row>
    <row r="31" spans="2:156" ht="12.75">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c r="CC31" s="272"/>
      <c r="CD31" s="272"/>
      <c r="CE31" s="272"/>
      <c r="CF31" s="272"/>
      <c r="CG31" s="272"/>
      <c r="CH31" s="272"/>
      <c r="CI31" s="272"/>
      <c r="CJ31" s="272"/>
      <c r="CK31" s="272"/>
      <c r="CL31" s="272"/>
      <c r="CM31" s="272"/>
      <c r="CN31" s="272"/>
      <c r="CO31" s="272"/>
      <c r="CP31" s="139"/>
      <c r="CQ31" s="139"/>
      <c r="CR31" s="139"/>
      <c r="CS31" s="139"/>
      <c r="CT31" s="139"/>
      <c r="CU31" s="139"/>
      <c r="CV31" s="139"/>
      <c r="CW31" s="139"/>
      <c r="CX31" s="139"/>
      <c r="CY31" s="139"/>
      <c r="CZ31" s="140"/>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9"/>
      <c r="DX31" s="139"/>
      <c r="DY31" s="139"/>
      <c r="DZ31" s="139"/>
      <c r="EA31" s="139"/>
      <c r="EB31" s="139"/>
      <c r="EC31" s="139"/>
      <c r="ED31" s="139"/>
      <c r="EE31" s="139"/>
      <c r="EF31" s="140"/>
      <c r="EG31" s="13"/>
      <c r="EH31" s="5"/>
      <c r="EZ31" s="71"/>
    </row>
    <row r="32" spans="2:160" ht="22.5" customHeight="1">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0"/>
      <c r="CC32" s="270"/>
      <c r="CD32" s="270"/>
      <c r="CE32" s="270"/>
      <c r="CF32" s="270"/>
      <c r="CG32" s="270"/>
      <c r="CH32" s="270"/>
      <c r="CI32" s="270"/>
      <c r="CJ32" s="270"/>
      <c r="CK32" s="270"/>
      <c r="CL32" s="270"/>
      <c r="CM32" s="270"/>
      <c r="CN32" s="271"/>
      <c r="CO32" s="271"/>
      <c r="CP32" s="141"/>
      <c r="CQ32" s="142"/>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G32" s="13"/>
      <c r="EH32" s="5"/>
      <c r="EZ32" s="71"/>
      <c r="FD32" s="3"/>
    </row>
    <row r="33" spans="2:156" ht="20.25" customHeight="1">
      <c r="B33" s="143"/>
      <c r="C33" s="92"/>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G33" s="13"/>
      <c r="EH33" s="5"/>
      <c r="EZ33" s="71"/>
    </row>
    <row r="34" spans="3:156" ht="12.75">
      <c r="C34" s="3"/>
      <c r="D34" s="3"/>
      <c r="E34" s="3"/>
      <c r="F34" s="4"/>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Z34" s="71"/>
    </row>
    <row r="35" spans="2:156" ht="33.75" customHeight="1">
      <c r="B35" s="145"/>
      <c r="C35" s="145"/>
      <c r="D35" s="145"/>
      <c r="E35" s="145"/>
      <c r="F35" s="146"/>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5"/>
      <c r="AV35" s="145"/>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52"/>
      <c r="DS35" s="152"/>
      <c r="DT35" s="152"/>
      <c r="DU35" s="152"/>
      <c r="DV35" s="152"/>
      <c r="DW35" s="152"/>
      <c r="DX35" s="152"/>
      <c r="DY35" s="152"/>
      <c r="DZ35" s="152"/>
      <c r="EA35" s="152"/>
      <c r="EB35" s="152"/>
      <c r="EC35" s="152"/>
      <c r="ED35" s="152"/>
      <c r="EE35" s="145"/>
      <c r="EF35" s="145"/>
      <c r="EG35" s="13"/>
      <c r="EZ35" s="71"/>
    </row>
    <row r="36" spans="2:156" ht="12.75">
      <c r="B36" s="149"/>
      <c r="C36" s="149"/>
      <c r="D36" s="149"/>
      <c r="E36" s="149"/>
      <c r="F36" s="150"/>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9"/>
      <c r="AV36" s="149"/>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c r="CM36" s="149"/>
      <c r="CN36" s="149"/>
      <c r="CO36" s="149"/>
      <c r="CP36" s="149"/>
      <c r="CQ36" s="149"/>
      <c r="CR36" s="149"/>
      <c r="CS36" s="149"/>
      <c r="CT36" s="149"/>
      <c r="CU36" s="149"/>
      <c r="CV36" s="149"/>
      <c r="CW36" s="149"/>
      <c r="CX36" s="149"/>
      <c r="CY36" s="149"/>
      <c r="CZ36" s="149"/>
      <c r="DA36" s="149"/>
      <c r="DB36" s="149"/>
      <c r="DC36" s="149"/>
      <c r="DD36" s="149"/>
      <c r="DE36" s="149"/>
      <c r="DF36" s="149"/>
      <c r="DG36" s="149"/>
      <c r="DH36" s="149"/>
      <c r="DI36" s="149"/>
      <c r="DJ36" s="149"/>
      <c r="DK36" s="149"/>
      <c r="DL36" s="149"/>
      <c r="DM36" s="149"/>
      <c r="DN36" s="149"/>
      <c r="DO36" s="149"/>
      <c r="DP36" s="149"/>
      <c r="DQ36" s="149"/>
      <c r="DR36" s="149"/>
      <c r="DS36" s="149"/>
      <c r="DT36" s="149"/>
      <c r="DU36" s="149"/>
      <c r="DV36" s="149"/>
      <c r="DW36" s="149"/>
      <c r="DX36" s="149"/>
      <c r="DY36" s="149"/>
      <c r="DZ36" s="149"/>
      <c r="EA36" s="149"/>
      <c r="EB36" s="149"/>
      <c r="EC36" s="149"/>
      <c r="ED36" s="149"/>
      <c r="EE36" s="149"/>
      <c r="EG36" s="13"/>
      <c r="EZ36" s="71"/>
    </row>
    <row r="37" spans="2:156" ht="14.25" customHeight="1">
      <c r="B37" s="152"/>
      <c r="C37" s="152"/>
      <c r="D37" s="152"/>
      <c r="E37" s="152"/>
      <c r="F37" s="153"/>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2"/>
      <c r="AV37" s="152"/>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2"/>
      <c r="DS37" s="152"/>
      <c r="DT37" s="152"/>
      <c r="DU37" s="152"/>
      <c r="DV37" s="152"/>
      <c r="DW37" s="152"/>
      <c r="DX37" s="152"/>
      <c r="DY37" s="152"/>
      <c r="DZ37" s="152"/>
      <c r="EA37" s="152"/>
      <c r="EB37" s="152"/>
      <c r="EC37" s="152"/>
      <c r="ED37" s="152"/>
      <c r="EE37" s="152"/>
      <c r="EF37" s="152"/>
      <c r="EG37" s="13"/>
      <c r="EZ37" s="71"/>
    </row>
    <row r="38" spans="2:156" ht="18.75" customHeight="1">
      <c r="B38" s="9"/>
      <c r="C38" s="9"/>
      <c r="D38" s="3"/>
      <c r="E38" s="3"/>
      <c r="F38" s="4"/>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10"/>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6"/>
      <c r="DS38" s="6"/>
      <c r="DT38" s="6"/>
      <c r="DU38" s="6"/>
      <c r="DV38" s="6"/>
      <c r="DW38" s="6"/>
      <c r="DX38" s="6"/>
      <c r="DY38" s="6"/>
      <c r="DZ38" s="6"/>
      <c r="EA38" s="6"/>
      <c r="EB38" s="6"/>
      <c r="EC38" s="6"/>
      <c r="ED38" s="6"/>
      <c r="EE38" s="9"/>
      <c r="EF38" s="12"/>
      <c r="EG38" s="13"/>
      <c r="EZ38" s="71"/>
    </row>
    <row r="39" spans="2:156" ht="43.5" customHeight="1">
      <c r="B39" s="156"/>
      <c r="C39" s="157"/>
      <c r="D39" s="157"/>
      <c r="E39" s="157"/>
      <c r="F39" s="158"/>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60"/>
      <c r="AV39" s="160"/>
      <c r="AW39" s="160"/>
      <c r="AX39" s="160"/>
      <c r="AY39" s="160"/>
      <c r="AZ39" s="160"/>
      <c r="BA39" s="160"/>
      <c r="BB39" s="160"/>
      <c r="BC39" s="160"/>
      <c r="BD39" s="160"/>
      <c r="BE39" s="160"/>
      <c r="BF39" s="160"/>
      <c r="BG39" s="160"/>
      <c r="BH39" s="157"/>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57"/>
      <c r="CN39" s="157"/>
      <c r="CO39" s="157"/>
      <c r="CP39" s="157"/>
      <c r="CQ39" s="157"/>
      <c r="CR39" s="157"/>
      <c r="CS39" s="157"/>
      <c r="CT39" s="157"/>
      <c r="CU39" s="157"/>
      <c r="CV39" s="157"/>
      <c r="CW39" s="157"/>
      <c r="CX39" s="157"/>
      <c r="CY39" s="157"/>
      <c r="CZ39" s="157"/>
      <c r="DA39" s="157"/>
      <c r="DB39" s="157"/>
      <c r="DC39" s="157"/>
      <c r="DD39" s="157"/>
      <c r="DE39" s="157"/>
      <c r="DF39" s="157"/>
      <c r="DG39" s="157"/>
      <c r="DH39" s="157"/>
      <c r="DI39" s="157"/>
      <c r="DJ39" s="157"/>
      <c r="DK39" s="157"/>
      <c r="DL39" s="157"/>
      <c r="DM39" s="157"/>
      <c r="DN39" s="157"/>
      <c r="DO39" s="157"/>
      <c r="DP39" s="157"/>
      <c r="DQ39" s="157"/>
      <c r="DR39" s="239"/>
      <c r="DS39" s="239"/>
      <c r="DT39" s="239"/>
      <c r="DU39" s="239"/>
      <c r="DV39" s="239"/>
      <c r="DW39" s="239"/>
      <c r="DX39" s="239"/>
      <c r="DY39" s="239"/>
      <c r="DZ39" s="239"/>
      <c r="EA39" s="239"/>
      <c r="EB39" s="239"/>
      <c r="EC39" s="239"/>
      <c r="ED39" s="239"/>
      <c r="EE39" s="157"/>
      <c r="EF39" s="156"/>
      <c r="EZ39" s="71"/>
    </row>
    <row r="40" spans="2:138" ht="51" customHeight="1">
      <c r="B40" s="156"/>
      <c r="C40" s="9"/>
      <c r="D40" s="161"/>
      <c r="E40" s="161"/>
      <c r="F40" s="162"/>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4"/>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9"/>
      <c r="CN40" s="161"/>
      <c r="CO40" s="161"/>
      <c r="CP40" s="161"/>
      <c r="CQ40" s="161"/>
      <c r="CR40" s="161"/>
      <c r="CS40" s="161"/>
      <c r="CT40" s="161"/>
      <c r="CU40" s="161"/>
      <c r="CV40" s="161"/>
      <c r="CW40" s="161"/>
      <c r="CX40" s="161"/>
      <c r="CY40" s="161"/>
      <c r="CZ40" s="161"/>
      <c r="DA40" s="161"/>
      <c r="DB40" s="161"/>
      <c r="DC40" s="161"/>
      <c r="DD40" s="161"/>
      <c r="DE40" s="161"/>
      <c r="DF40" s="161"/>
      <c r="DG40" s="161"/>
      <c r="DH40" s="161"/>
      <c r="DI40" s="161"/>
      <c r="DJ40" s="161"/>
      <c r="DK40" s="161"/>
      <c r="DL40" s="161"/>
      <c r="DM40" s="161"/>
      <c r="DN40" s="161"/>
      <c r="DO40" s="161"/>
      <c r="DP40" s="161"/>
      <c r="DQ40" s="161"/>
      <c r="DR40" s="240"/>
      <c r="DS40" s="240"/>
      <c r="DT40" s="240"/>
      <c r="DU40" s="240"/>
      <c r="DV40" s="240"/>
      <c r="DW40" s="240"/>
      <c r="DX40" s="240"/>
      <c r="DY40" s="240"/>
      <c r="DZ40" s="240"/>
      <c r="EA40" s="240"/>
      <c r="EB40" s="240"/>
      <c r="EC40" s="240"/>
      <c r="ED40" s="240"/>
      <c r="EE40" s="161"/>
      <c r="EF40" s="161"/>
      <c r="EG40" s="165"/>
      <c r="EH40" s="14"/>
    </row>
    <row r="41" spans="2:138" ht="15" customHeight="1">
      <c r="B41" s="166"/>
      <c r="C41" s="166"/>
      <c r="D41" s="167"/>
      <c r="E41" s="167"/>
      <c r="F41" s="153"/>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68"/>
      <c r="AV41" s="168"/>
      <c r="AW41" s="168"/>
      <c r="AX41" s="168"/>
      <c r="AY41" s="168"/>
      <c r="AZ41" s="168"/>
      <c r="BA41" s="168"/>
      <c r="BB41" s="168"/>
      <c r="BC41" s="168"/>
      <c r="BD41" s="168"/>
      <c r="BE41" s="168"/>
      <c r="BF41" s="168"/>
      <c r="BG41" s="168"/>
      <c r="BH41" s="167"/>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K41" s="168"/>
      <c r="CL41" s="168"/>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5"/>
      <c r="EG41" s="165"/>
      <c r="EH41" s="14"/>
    </row>
    <row r="42" spans="2:138" ht="39" customHeight="1">
      <c r="B42" s="166"/>
      <c r="C42" s="13"/>
      <c r="D42" s="3"/>
      <c r="E42" s="3"/>
      <c r="F42" s="4"/>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9"/>
      <c r="AV42" s="170"/>
      <c r="AW42" s="170"/>
      <c r="AX42" s="170"/>
      <c r="AY42" s="170"/>
      <c r="AZ42" s="170"/>
      <c r="BA42" s="170"/>
      <c r="BB42" s="170"/>
      <c r="BC42" s="170"/>
      <c r="BD42" s="170"/>
      <c r="BE42" s="170"/>
      <c r="BF42" s="170"/>
      <c r="BG42" s="170"/>
      <c r="BH42" s="13"/>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0"/>
      <c r="EG42" s="13"/>
      <c r="EH42" s="5"/>
    </row>
    <row r="43" spans="2:138" ht="35.25" customHeight="1">
      <c r="B43" s="166"/>
      <c r="C43" s="13"/>
      <c r="D43" s="3"/>
      <c r="E43" s="3"/>
      <c r="F43" s="4"/>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169"/>
      <c r="AV43" s="170"/>
      <c r="AW43" s="170"/>
      <c r="AX43" s="170"/>
      <c r="AY43" s="170"/>
      <c r="AZ43" s="170"/>
      <c r="BA43" s="170"/>
      <c r="BB43" s="170"/>
      <c r="BC43" s="170"/>
      <c r="BD43" s="170"/>
      <c r="BE43" s="170"/>
      <c r="BF43" s="170"/>
      <c r="BG43" s="170"/>
      <c r="BH43" s="13"/>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0"/>
      <c r="EG43" s="13"/>
      <c r="EH43" s="5"/>
    </row>
    <row r="44" spans="2:138" ht="35.25" customHeight="1">
      <c r="B44" s="166"/>
      <c r="C44" s="171"/>
      <c r="D44" s="3"/>
      <c r="E44" s="3"/>
      <c r="F44" s="4"/>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172"/>
      <c r="AV44" s="170"/>
      <c r="AW44" s="170"/>
      <c r="AX44" s="170"/>
      <c r="AY44" s="170"/>
      <c r="AZ44" s="170"/>
      <c r="BA44" s="170"/>
      <c r="BB44" s="170"/>
      <c r="BC44" s="170"/>
      <c r="BD44" s="170"/>
      <c r="BE44" s="170"/>
      <c r="BF44" s="170"/>
      <c r="BG44" s="170"/>
      <c r="BH44" s="13"/>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1"/>
      <c r="DJ44" s="171"/>
      <c r="DK44" s="171"/>
      <c r="DL44" s="171"/>
      <c r="DM44" s="171"/>
      <c r="DN44" s="171"/>
      <c r="DO44" s="171"/>
      <c r="DP44" s="171"/>
      <c r="DQ44" s="171"/>
      <c r="DR44" s="171"/>
      <c r="DS44" s="171"/>
      <c r="DT44" s="171"/>
      <c r="DU44" s="171"/>
      <c r="DV44" s="171"/>
      <c r="DW44" s="171"/>
      <c r="DX44" s="171"/>
      <c r="DY44" s="171"/>
      <c r="DZ44" s="171"/>
      <c r="EA44" s="171"/>
      <c r="EB44" s="171"/>
      <c r="EC44" s="171"/>
      <c r="ED44" s="171"/>
      <c r="EE44" s="171"/>
      <c r="EF44" s="10"/>
      <c r="EG44" s="13"/>
      <c r="EH44" s="5"/>
    </row>
    <row r="45" spans="2:138" ht="30" customHeight="1">
      <c r="B45" s="166"/>
      <c r="C45" s="171"/>
      <c r="D45" s="3"/>
      <c r="E45" s="3"/>
      <c r="F45" s="4"/>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172"/>
      <c r="AV45" s="170"/>
      <c r="AW45" s="170"/>
      <c r="AX45" s="170"/>
      <c r="AY45" s="170"/>
      <c r="AZ45" s="170"/>
      <c r="BA45" s="170"/>
      <c r="BB45" s="170"/>
      <c r="BC45" s="170"/>
      <c r="BD45" s="170"/>
      <c r="BE45" s="170"/>
      <c r="BF45" s="170"/>
      <c r="BG45" s="170"/>
      <c r="BH45" s="13"/>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170"/>
      <c r="CH45" s="170"/>
      <c r="CI45" s="170"/>
      <c r="CJ45" s="170"/>
      <c r="CK45" s="170"/>
      <c r="CL45" s="170"/>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c r="ED45" s="171"/>
      <c r="EE45" s="171"/>
      <c r="EF45" s="10"/>
      <c r="EG45" s="13"/>
      <c r="EH45" s="5"/>
    </row>
    <row r="46" spans="2:138" ht="30" customHeight="1">
      <c r="B46" s="166"/>
      <c r="C46" s="173"/>
      <c r="D46" s="3"/>
      <c r="E46" s="3"/>
      <c r="F46" s="4"/>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169"/>
      <c r="AV46" s="170"/>
      <c r="AW46" s="170"/>
      <c r="AX46" s="170"/>
      <c r="AY46" s="170"/>
      <c r="AZ46" s="170"/>
      <c r="BA46" s="170"/>
      <c r="BB46" s="170"/>
      <c r="BC46" s="170"/>
      <c r="BD46" s="170"/>
      <c r="BE46" s="170"/>
      <c r="BF46" s="170"/>
      <c r="BG46" s="170"/>
      <c r="BH46" s="13"/>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0"/>
      <c r="EG46" s="13"/>
      <c r="EH46" s="5"/>
    </row>
    <row r="47" spans="2:138" ht="41.25" customHeight="1">
      <c r="B47" s="10"/>
      <c r="C47" s="174"/>
      <c r="D47" s="174"/>
      <c r="E47" s="174"/>
      <c r="F47" s="175"/>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7"/>
      <c r="AV47" s="178"/>
      <c r="AW47" s="178"/>
      <c r="AX47" s="178"/>
      <c r="AY47" s="178"/>
      <c r="AZ47" s="178"/>
      <c r="BA47" s="178"/>
      <c r="BB47" s="178"/>
      <c r="BC47" s="178"/>
      <c r="BD47" s="178"/>
      <c r="BE47" s="178"/>
      <c r="BF47" s="178"/>
      <c r="BG47" s="178"/>
      <c r="BH47" s="179"/>
      <c r="BI47" s="178"/>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c r="DJ47" s="179"/>
      <c r="DK47" s="179"/>
      <c r="DL47" s="179"/>
      <c r="DM47" s="179"/>
      <c r="DN47" s="179"/>
      <c r="DO47" s="179"/>
      <c r="DP47" s="179"/>
      <c r="DQ47" s="179"/>
      <c r="DR47" s="171"/>
      <c r="DS47" s="171"/>
      <c r="DT47" s="171"/>
      <c r="DU47" s="171"/>
      <c r="DV47" s="171"/>
      <c r="DW47" s="171"/>
      <c r="DX47" s="171"/>
      <c r="DY47" s="171"/>
      <c r="DZ47" s="171"/>
      <c r="EA47" s="171"/>
      <c r="EB47" s="171"/>
      <c r="EC47" s="171"/>
      <c r="ED47" s="171"/>
      <c r="EE47" s="179"/>
      <c r="EF47" s="10"/>
      <c r="EG47" s="13"/>
      <c r="EH47" s="5"/>
    </row>
    <row r="48" spans="2:138" ht="22.5" customHeight="1">
      <c r="B48" s="152"/>
      <c r="C48" s="180"/>
      <c r="D48" s="180"/>
      <c r="E48" s="180"/>
      <c r="F48" s="181"/>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0"/>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2"/>
      <c r="ED48" s="92"/>
      <c r="EE48" s="92"/>
      <c r="EF48" s="92"/>
      <c r="EG48" s="13"/>
      <c r="EH48" s="5"/>
    </row>
    <row r="49" spans="2:138" ht="22.5" customHeight="1">
      <c r="B49" s="152"/>
      <c r="C49" s="152"/>
      <c r="D49" s="152"/>
      <c r="E49" s="152"/>
      <c r="F49" s="153"/>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3"/>
      <c r="EG49" s="13"/>
      <c r="EH49" s="5"/>
    </row>
    <row r="50" spans="2:138" ht="20.25" customHeight="1">
      <c r="B50" s="143"/>
      <c r="C50" s="92"/>
      <c r="EF50" s="92"/>
      <c r="EG50" s="13"/>
      <c r="EH50" s="5"/>
    </row>
    <row r="51" spans="2:138" ht="17.25" customHeight="1">
      <c r="B51" s="183"/>
      <c r="C51" s="92"/>
      <c r="EF51" s="13"/>
      <c r="EG51" s="13"/>
      <c r="EH51" s="5"/>
    </row>
    <row r="52" spans="2:138" ht="21" customHeight="1">
      <c r="B52" s="13"/>
      <c r="C52" s="184"/>
      <c r="D52" s="10"/>
      <c r="E52" s="10"/>
      <c r="F52" s="185"/>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186"/>
      <c r="AV52" s="187"/>
      <c r="AW52" s="187"/>
      <c r="AX52" s="187"/>
      <c r="AY52" s="187"/>
      <c r="AZ52" s="187"/>
      <c r="BA52" s="187"/>
      <c r="BB52" s="187"/>
      <c r="BC52" s="187"/>
      <c r="BD52" s="187"/>
      <c r="BE52" s="187"/>
      <c r="BF52" s="187"/>
      <c r="BG52" s="187"/>
      <c r="BH52" s="188"/>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7"/>
      <c r="CM52" s="188"/>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3"/>
      <c r="DS52" s="13"/>
      <c r="DT52" s="13"/>
      <c r="DU52" s="13"/>
      <c r="DV52" s="13"/>
      <c r="DW52" s="13"/>
      <c r="DX52" s="13"/>
      <c r="DY52" s="13"/>
      <c r="DZ52" s="13"/>
      <c r="EA52" s="13"/>
      <c r="EB52" s="13"/>
      <c r="EC52" s="13"/>
      <c r="ED52" s="13"/>
      <c r="EE52" s="10"/>
      <c r="EF52" s="189"/>
      <c r="EG52" s="10"/>
      <c r="EH52" s="5"/>
    </row>
    <row r="53" spans="2:136" ht="43.5" customHeight="1">
      <c r="B53" s="156"/>
      <c r="C53" s="157"/>
      <c r="D53" s="157"/>
      <c r="E53" s="157"/>
      <c r="F53" s="158"/>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60"/>
      <c r="AV53" s="160"/>
      <c r="AW53" s="160"/>
      <c r="AX53" s="160"/>
      <c r="AY53" s="160"/>
      <c r="AZ53" s="160"/>
      <c r="BA53" s="160"/>
      <c r="BB53" s="160"/>
      <c r="BC53" s="160"/>
      <c r="BD53" s="160"/>
      <c r="BE53" s="160"/>
      <c r="BF53" s="160"/>
      <c r="BG53" s="160"/>
      <c r="BH53" s="157"/>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c r="DQ53" s="157"/>
      <c r="DR53" s="239"/>
      <c r="DS53" s="239"/>
      <c r="DT53" s="239"/>
      <c r="DU53" s="239"/>
      <c r="DV53" s="239"/>
      <c r="DW53" s="239"/>
      <c r="DX53" s="239"/>
      <c r="DY53" s="239"/>
      <c r="DZ53" s="239"/>
      <c r="EA53" s="239"/>
      <c r="EB53" s="239"/>
      <c r="EC53" s="239"/>
      <c r="ED53" s="239"/>
      <c r="EE53" s="157"/>
      <c r="EF53" s="156"/>
    </row>
    <row r="54" spans="2:138" ht="51" customHeight="1">
      <c r="B54" s="156"/>
      <c r="C54" s="190"/>
      <c r="D54" s="191"/>
      <c r="E54" s="191"/>
      <c r="F54" s="192"/>
      <c r="G54" s="193"/>
      <c r="H54" s="193"/>
      <c r="I54" s="193"/>
      <c r="J54" s="193"/>
      <c r="K54" s="193"/>
      <c r="L54" s="193"/>
      <c r="M54" s="193"/>
      <c r="N54" s="193"/>
      <c r="O54" s="193"/>
      <c r="P54" s="147"/>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64"/>
      <c r="AV54" s="191"/>
      <c r="AW54" s="191"/>
      <c r="AX54" s="191"/>
      <c r="AY54" s="191"/>
      <c r="AZ54" s="191"/>
      <c r="BA54" s="191"/>
      <c r="BB54" s="191"/>
      <c r="BC54" s="191"/>
      <c r="BD54" s="191"/>
      <c r="BE54" s="191"/>
      <c r="BF54" s="191"/>
      <c r="BG54" s="191"/>
      <c r="BH54" s="190"/>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0"/>
      <c r="CN54" s="191"/>
      <c r="CO54" s="191"/>
      <c r="CP54" s="191"/>
      <c r="CQ54" s="191"/>
      <c r="CR54" s="191"/>
      <c r="CS54" s="191"/>
      <c r="CT54" s="191"/>
      <c r="CU54" s="191"/>
      <c r="CV54" s="191"/>
      <c r="CW54" s="191"/>
      <c r="CX54" s="191"/>
      <c r="CY54" s="191"/>
      <c r="CZ54" s="190"/>
      <c r="DA54" s="191"/>
      <c r="DB54" s="191"/>
      <c r="DC54" s="191"/>
      <c r="DD54" s="191"/>
      <c r="DE54" s="191"/>
      <c r="DF54" s="191"/>
      <c r="DG54" s="191"/>
      <c r="DH54" s="191"/>
      <c r="DI54" s="191"/>
      <c r="DJ54" s="191"/>
      <c r="DK54" s="191"/>
      <c r="DL54" s="191"/>
      <c r="DM54" s="191"/>
      <c r="DN54" s="191"/>
      <c r="DO54" s="191"/>
      <c r="DP54" s="191"/>
      <c r="DQ54" s="191"/>
      <c r="DR54" s="168"/>
      <c r="DS54" s="168"/>
      <c r="DT54" s="168"/>
      <c r="DU54" s="168"/>
      <c r="DV54" s="168"/>
      <c r="DW54" s="168"/>
      <c r="DX54" s="168"/>
      <c r="DY54" s="168"/>
      <c r="DZ54" s="168"/>
      <c r="EA54" s="168"/>
      <c r="EB54" s="168"/>
      <c r="EC54" s="168"/>
      <c r="ED54" s="168"/>
      <c r="EE54" s="191"/>
      <c r="EF54" s="191"/>
      <c r="EG54" s="165"/>
      <c r="EH54" s="14"/>
    </row>
    <row r="55" spans="2:138" ht="15" customHeight="1">
      <c r="B55" s="166"/>
      <c r="C55" s="166"/>
      <c r="D55" s="167"/>
      <c r="E55" s="167"/>
      <c r="F55" s="153"/>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68"/>
      <c r="AV55" s="168"/>
      <c r="AW55" s="168"/>
      <c r="AX55" s="168"/>
      <c r="AY55" s="168"/>
      <c r="AZ55" s="168"/>
      <c r="BA55" s="168"/>
      <c r="BB55" s="168"/>
      <c r="BC55" s="168"/>
      <c r="BD55" s="168"/>
      <c r="BE55" s="168"/>
      <c r="BF55" s="168"/>
      <c r="BG55" s="168"/>
      <c r="BH55" s="167"/>
      <c r="BI55" s="168"/>
      <c r="BJ55" s="168"/>
      <c r="BK55" s="168"/>
      <c r="BL55" s="168"/>
      <c r="BM55" s="168"/>
      <c r="BN55" s="168"/>
      <c r="BO55" s="168"/>
      <c r="BP55" s="168"/>
      <c r="BQ55" s="168"/>
      <c r="BR55" s="168"/>
      <c r="BS55" s="168"/>
      <c r="BT55" s="168"/>
      <c r="BU55" s="168"/>
      <c r="BV55" s="168"/>
      <c r="BW55" s="168"/>
      <c r="BX55" s="168"/>
      <c r="BY55" s="168"/>
      <c r="BZ55" s="168"/>
      <c r="CA55" s="168"/>
      <c r="CB55" s="168"/>
      <c r="CC55" s="168"/>
      <c r="CD55" s="168"/>
      <c r="CE55" s="168"/>
      <c r="CF55" s="168"/>
      <c r="CG55" s="168"/>
      <c r="CH55" s="168"/>
      <c r="CI55" s="168"/>
      <c r="CJ55" s="168"/>
      <c r="CK55" s="168"/>
      <c r="CL55" s="168"/>
      <c r="CM55" s="166"/>
      <c r="CN55" s="167"/>
      <c r="CO55" s="167"/>
      <c r="CP55" s="167"/>
      <c r="CQ55" s="167"/>
      <c r="CR55" s="167"/>
      <c r="CS55" s="167"/>
      <c r="CT55" s="167"/>
      <c r="CU55" s="167"/>
      <c r="CV55" s="167"/>
      <c r="CW55" s="167"/>
      <c r="CX55" s="167"/>
      <c r="CY55" s="167"/>
      <c r="CZ55" s="167"/>
      <c r="DA55" s="167"/>
      <c r="DB55" s="167"/>
      <c r="DC55" s="167"/>
      <c r="DD55" s="167"/>
      <c r="DE55" s="167"/>
      <c r="DF55" s="167"/>
      <c r="DG55" s="167"/>
      <c r="DH55" s="167"/>
      <c r="DI55" s="167"/>
      <c r="DJ55" s="167"/>
      <c r="DK55" s="167"/>
      <c r="DL55" s="167"/>
      <c r="DM55" s="167"/>
      <c r="DN55" s="167"/>
      <c r="DO55" s="167"/>
      <c r="DP55" s="167"/>
      <c r="DQ55" s="167"/>
      <c r="DR55" s="167"/>
      <c r="DS55" s="167"/>
      <c r="DT55" s="167"/>
      <c r="DU55" s="167"/>
      <c r="DV55" s="167"/>
      <c r="DW55" s="167"/>
      <c r="DX55" s="167"/>
      <c r="DY55" s="167"/>
      <c r="DZ55" s="167"/>
      <c r="EA55" s="167"/>
      <c r="EB55" s="167"/>
      <c r="EC55" s="167"/>
      <c r="ED55" s="167"/>
      <c r="EE55" s="167"/>
      <c r="EF55" s="165"/>
      <c r="EG55" s="165"/>
      <c r="EH55" s="14"/>
    </row>
    <row r="56" spans="2:138" ht="39" customHeight="1">
      <c r="B56" s="166"/>
      <c r="C56" s="13"/>
      <c r="D56" s="3"/>
      <c r="E56" s="3"/>
      <c r="F56" s="4"/>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1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1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10"/>
      <c r="EG56" s="13"/>
      <c r="EH56" s="5"/>
    </row>
    <row r="57" spans="2:138" ht="35.25" customHeight="1">
      <c r="B57" s="166"/>
      <c r="C57" s="13"/>
      <c r="D57" s="3"/>
      <c r="E57" s="3"/>
      <c r="F57" s="4"/>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1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1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10"/>
      <c r="EG57" s="13"/>
      <c r="EH57" s="5"/>
    </row>
    <row r="58" spans="2:138" ht="35.25" customHeight="1">
      <c r="B58" s="166"/>
      <c r="C58" s="13"/>
      <c r="D58" s="3"/>
      <c r="E58" s="3"/>
      <c r="F58" s="4"/>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1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1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10"/>
      <c r="EG58" s="13"/>
      <c r="EH58" s="5"/>
    </row>
    <row r="59" spans="2:138" ht="30" customHeight="1">
      <c r="B59" s="166"/>
      <c r="C59" s="13"/>
      <c r="D59" s="3"/>
      <c r="E59" s="3"/>
      <c r="F59" s="4"/>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1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1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10"/>
      <c r="EG59" s="13"/>
      <c r="EH59" s="5"/>
    </row>
    <row r="60" spans="2:138" ht="30" customHeight="1">
      <c r="B60" s="166"/>
      <c r="C60" s="13"/>
      <c r="D60" s="3"/>
      <c r="E60" s="3"/>
      <c r="F60" s="4"/>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1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1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10"/>
      <c r="EG60" s="13"/>
      <c r="EH60" s="5"/>
    </row>
    <row r="61" spans="2:138" ht="41.25" customHeight="1">
      <c r="B61" s="10"/>
      <c r="C61" s="179"/>
      <c r="D61" s="179"/>
      <c r="E61" s="179"/>
      <c r="F61" s="194"/>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c r="BZ61" s="179"/>
      <c r="CA61" s="179"/>
      <c r="CB61" s="179"/>
      <c r="CC61" s="179"/>
      <c r="CD61" s="179"/>
      <c r="CE61" s="179"/>
      <c r="CF61" s="179"/>
      <c r="CG61" s="179"/>
      <c r="CH61" s="179"/>
      <c r="CI61" s="179"/>
      <c r="CJ61" s="179"/>
      <c r="CK61" s="179"/>
      <c r="CL61" s="179"/>
      <c r="CM61" s="179"/>
      <c r="CN61" s="179"/>
      <c r="CO61" s="179"/>
      <c r="CP61" s="179"/>
      <c r="CQ61" s="179"/>
      <c r="CR61" s="179"/>
      <c r="CS61" s="179"/>
      <c r="CT61" s="179"/>
      <c r="CU61" s="179"/>
      <c r="CV61" s="179"/>
      <c r="CW61" s="179"/>
      <c r="CX61" s="179"/>
      <c r="CY61" s="179"/>
      <c r="CZ61" s="179"/>
      <c r="DA61" s="179"/>
      <c r="DB61" s="179"/>
      <c r="DC61" s="179"/>
      <c r="DD61" s="179"/>
      <c r="DE61" s="179"/>
      <c r="DF61" s="179"/>
      <c r="DG61" s="179"/>
      <c r="DH61" s="179"/>
      <c r="DI61" s="179"/>
      <c r="DJ61" s="179"/>
      <c r="DK61" s="179"/>
      <c r="DL61" s="179"/>
      <c r="DM61" s="179"/>
      <c r="DN61" s="179"/>
      <c r="DO61" s="179"/>
      <c r="DP61" s="179"/>
      <c r="DQ61" s="179"/>
      <c r="DR61" s="171"/>
      <c r="DS61" s="171"/>
      <c r="DT61" s="171"/>
      <c r="DU61" s="171"/>
      <c r="DV61" s="171"/>
      <c r="DW61" s="171"/>
      <c r="DX61" s="171"/>
      <c r="DY61" s="171"/>
      <c r="DZ61" s="171"/>
      <c r="EA61" s="171"/>
      <c r="EB61" s="171"/>
      <c r="EC61" s="171"/>
      <c r="ED61" s="171"/>
      <c r="EE61" s="179"/>
      <c r="EF61" s="10"/>
      <c r="EG61" s="13"/>
      <c r="EH61" s="5"/>
    </row>
    <row r="62" spans="2:138" ht="18" customHeight="1">
      <c r="B62" s="152"/>
      <c r="C62" s="152"/>
      <c r="D62" s="152"/>
      <c r="E62" s="152"/>
      <c r="F62" s="153"/>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BZ62" s="152"/>
      <c r="CA62" s="152"/>
      <c r="CB62" s="152"/>
      <c r="CC62" s="152"/>
      <c r="CD62" s="152"/>
      <c r="CE62" s="152"/>
      <c r="CF62" s="152"/>
      <c r="CG62" s="152"/>
      <c r="CH62" s="152"/>
      <c r="CI62" s="152"/>
      <c r="CJ62" s="152"/>
      <c r="CK62" s="152"/>
      <c r="CL62" s="152"/>
      <c r="CM62" s="152"/>
      <c r="CN62" s="152"/>
      <c r="CO62" s="152"/>
      <c r="CP62" s="152"/>
      <c r="CQ62" s="152"/>
      <c r="CR62" s="152"/>
      <c r="CS62" s="152"/>
      <c r="CT62" s="152"/>
      <c r="CU62" s="152"/>
      <c r="CV62" s="152"/>
      <c r="CW62" s="152"/>
      <c r="CX62" s="152"/>
      <c r="CY62" s="152"/>
      <c r="CZ62" s="152"/>
      <c r="DA62" s="152"/>
      <c r="DB62" s="152"/>
      <c r="DC62" s="152"/>
      <c r="DD62" s="152"/>
      <c r="DE62" s="152"/>
      <c r="DF62" s="152"/>
      <c r="DG62" s="152"/>
      <c r="DH62" s="152"/>
      <c r="DI62" s="152"/>
      <c r="DJ62" s="152"/>
      <c r="DK62" s="152"/>
      <c r="DL62" s="152"/>
      <c r="DM62" s="152"/>
      <c r="DN62" s="152"/>
      <c r="DO62" s="152"/>
      <c r="DP62" s="152"/>
      <c r="DQ62" s="152"/>
      <c r="DR62" s="152"/>
      <c r="DS62" s="152"/>
      <c r="DT62" s="152"/>
      <c r="DU62" s="152"/>
      <c r="DV62" s="152"/>
      <c r="DW62" s="152"/>
      <c r="DX62" s="152"/>
      <c r="DY62" s="152"/>
      <c r="DZ62" s="152"/>
      <c r="EA62" s="152"/>
      <c r="EB62" s="152"/>
      <c r="EC62" s="152"/>
      <c r="ED62" s="152"/>
      <c r="EE62" s="152"/>
      <c r="EF62" s="13"/>
      <c r="EG62" s="10"/>
      <c r="EH62" s="5"/>
    </row>
    <row r="63" spans="2:138" ht="12.75">
      <c r="B63" s="152"/>
      <c r="C63" s="152"/>
      <c r="D63" s="152"/>
      <c r="E63" s="152"/>
      <c r="F63" s="153"/>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2"/>
      <c r="BX63" s="152"/>
      <c r="BY63" s="152"/>
      <c r="BZ63" s="152"/>
      <c r="CA63" s="152"/>
      <c r="CB63" s="152"/>
      <c r="CC63" s="152"/>
      <c r="CD63" s="152"/>
      <c r="CE63" s="152"/>
      <c r="CF63" s="152"/>
      <c r="CG63" s="152"/>
      <c r="CH63" s="152"/>
      <c r="CI63" s="152"/>
      <c r="CJ63" s="152"/>
      <c r="CK63" s="152"/>
      <c r="CL63" s="152"/>
      <c r="CM63" s="152"/>
      <c r="CN63" s="152"/>
      <c r="CO63" s="152"/>
      <c r="CP63" s="152"/>
      <c r="CQ63" s="152"/>
      <c r="CR63" s="152"/>
      <c r="CS63" s="152"/>
      <c r="CT63" s="152"/>
      <c r="CU63" s="152"/>
      <c r="CV63" s="152"/>
      <c r="CW63" s="152"/>
      <c r="CX63" s="152"/>
      <c r="CY63" s="152"/>
      <c r="CZ63" s="152"/>
      <c r="DA63" s="152"/>
      <c r="DB63" s="152"/>
      <c r="DC63" s="152"/>
      <c r="DD63" s="152"/>
      <c r="DE63" s="152"/>
      <c r="DF63" s="152"/>
      <c r="DG63" s="152"/>
      <c r="DH63" s="152"/>
      <c r="DI63" s="152"/>
      <c r="DJ63" s="152"/>
      <c r="DK63" s="152"/>
      <c r="DL63" s="152"/>
      <c r="DM63" s="152"/>
      <c r="DN63" s="152"/>
      <c r="DO63" s="152"/>
      <c r="DP63" s="152"/>
      <c r="DQ63" s="152"/>
      <c r="DR63" s="152"/>
      <c r="DS63" s="152"/>
      <c r="DT63" s="152"/>
      <c r="DU63" s="152"/>
      <c r="DV63" s="152"/>
      <c r="DW63" s="152"/>
      <c r="DX63" s="152"/>
      <c r="DY63" s="152"/>
      <c r="DZ63" s="152"/>
      <c r="EA63" s="152"/>
      <c r="EB63" s="152"/>
      <c r="EC63" s="152"/>
      <c r="ED63" s="152"/>
      <c r="EE63" s="152"/>
      <c r="EF63" s="13"/>
      <c r="EG63" s="13"/>
      <c r="EH63" s="5"/>
    </row>
    <row r="64" spans="2:138" ht="27" customHeight="1">
      <c r="B64" s="143"/>
      <c r="C64" s="92"/>
      <c r="EF64" s="92"/>
      <c r="EG64" s="13"/>
      <c r="EH64" s="5"/>
    </row>
    <row r="65" spans="2:138" ht="21.75" customHeight="1">
      <c r="B65" s="183"/>
      <c r="C65" s="92"/>
      <c r="EF65" s="13"/>
      <c r="EG65" s="13"/>
      <c r="EH65" s="5"/>
    </row>
    <row r="66" spans="2:138" ht="12.75">
      <c r="B66" s="13"/>
      <c r="C66" s="92"/>
      <c r="EF66" s="13"/>
      <c r="EG66" s="13"/>
      <c r="EH66" s="5"/>
    </row>
    <row r="67" spans="2:138" ht="90" customHeight="1">
      <c r="B67" s="195"/>
      <c r="C67" s="195"/>
      <c r="D67" s="195"/>
      <c r="E67" s="195"/>
      <c r="F67" s="196"/>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5"/>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241"/>
      <c r="DS67" s="241"/>
      <c r="DT67" s="241"/>
      <c r="DU67" s="241"/>
      <c r="DV67" s="241"/>
      <c r="DW67" s="241"/>
      <c r="DX67" s="241"/>
      <c r="DY67" s="241"/>
      <c r="DZ67" s="241"/>
      <c r="EA67" s="241"/>
      <c r="EB67" s="241"/>
      <c r="EC67" s="241"/>
      <c r="ED67" s="241"/>
      <c r="EE67" s="198"/>
      <c r="EF67" s="198"/>
      <c r="EG67" s="13"/>
      <c r="EH67" s="5"/>
    </row>
    <row r="68" spans="2:138" ht="26.25" customHeight="1">
      <c r="B68" s="13"/>
      <c r="C68" s="184"/>
      <c r="D68" s="10"/>
      <c r="E68" s="10"/>
      <c r="F68" s="185"/>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10"/>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199"/>
      <c r="DI68" s="199"/>
      <c r="DJ68" s="199"/>
      <c r="DK68" s="199"/>
      <c r="DL68" s="199"/>
      <c r="DM68" s="199"/>
      <c r="DN68" s="199"/>
      <c r="DO68" s="199"/>
      <c r="DP68" s="199"/>
      <c r="DQ68" s="199"/>
      <c r="DR68" s="242"/>
      <c r="DS68" s="242"/>
      <c r="DT68" s="242"/>
      <c r="DU68" s="242"/>
      <c r="DV68" s="242"/>
      <c r="DW68" s="242"/>
      <c r="DX68" s="242"/>
      <c r="DY68" s="242"/>
      <c r="DZ68" s="242"/>
      <c r="EA68" s="242"/>
      <c r="EB68" s="242"/>
      <c r="EC68" s="242"/>
      <c r="ED68" s="242"/>
      <c r="EE68" s="199"/>
      <c r="EF68" s="199"/>
      <c r="EG68" s="10"/>
      <c r="EH68" s="5"/>
    </row>
    <row r="69" spans="2:138" ht="33" customHeight="1">
      <c r="B69" s="199"/>
      <c r="C69" s="3"/>
      <c r="D69" s="13"/>
      <c r="E69" s="13"/>
      <c r="F69" s="4"/>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13"/>
      <c r="AV69" s="200"/>
      <c r="AW69" s="200"/>
      <c r="AX69" s="200"/>
      <c r="AY69" s="200"/>
      <c r="AZ69" s="200"/>
      <c r="BA69" s="200"/>
      <c r="BB69" s="200"/>
      <c r="BC69" s="200"/>
      <c r="BD69" s="200"/>
      <c r="BE69" s="200"/>
      <c r="BF69" s="200"/>
      <c r="BG69" s="200"/>
      <c r="BH69" s="200"/>
      <c r="BI69" s="200"/>
      <c r="BJ69" s="200"/>
      <c r="BK69" s="200"/>
      <c r="BL69" s="200"/>
      <c r="BM69" s="200"/>
      <c r="BN69" s="200"/>
      <c r="BO69" s="200"/>
      <c r="BP69" s="200"/>
      <c r="BQ69" s="200"/>
      <c r="BR69" s="200"/>
      <c r="BS69" s="200"/>
      <c r="BT69" s="200"/>
      <c r="BU69" s="200"/>
      <c r="BV69" s="200"/>
      <c r="BW69" s="200"/>
      <c r="BX69" s="200"/>
      <c r="BY69" s="200"/>
      <c r="BZ69" s="200"/>
      <c r="CA69" s="200"/>
      <c r="CB69" s="200"/>
      <c r="CC69" s="200"/>
      <c r="CD69" s="200"/>
      <c r="CE69" s="200"/>
      <c r="CF69" s="200"/>
      <c r="CG69" s="200"/>
      <c r="CH69" s="200"/>
      <c r="CI69" s="200"/>
      <c r="CJ69" s="200"/>
      <c r="CK69" s="200"/>
      <c r="CL69" s="200"/>
      <c r="CN69" s="200"/>
      <c r="CO69" s="200"/>
      <c r="CP69" s="200"/>
      <c r="CQ69" s="200"/>
      <c r="CR69" s="200"/>
      <c r="CS69" s="200"/>
      <c r="CT69" s="200"/>
      <c r="CU69" s="200"/>
      <c r="CV69" s="200"/>
      <c r="CW69" s="200"/>
      <c r="CX69" s="200"/>
      <c r="CY69" s="200"/>
      <c r="CZ69" s="200"/>
      <c r="DA69" s="200"/>
      <c r="DB69" s="200"/>
      <c r="DC69" s="200"/>
      <c r="DD69" s="200"/>
      <c r="DE69" s="200"/>
      <c r="DF69" s="200"/>
      <c r="DG69" s="200"/>
      <c r="DH69" s="200"/>
      <c r="DI69" s="200"/>
      <c r="DJ69" s="200"/>
      <c r="DK69" s="200"/>
      <c r="DL69" s="200"/>
      <c r="DM69" s="200"/>
      <c r="DN69" s="200"/>
      <c r="DO69" s="200"/>
      <c r="DP69" s="200"/>
      <c r="DQ69" s="200"/>
      <c r="DR69" s="243"/>
      <c r="DS69" s="243"/>
      <c r="DT69" s="243"/>
      <c r="DU69" s="243"/>
      <c r="DV69" s="243"/>
      <c r="DW69" s="243"/>
      <c r="DX69" s="243"/>
      <c r="DY69" s="243"/>
      <c r="DZ69" s="243"/>
      <c r="EA69" s="243"/>
      <c r="EB69" s="243"/>
      <c r="EC69" s="243"/>
      <c r="ED69" s="243"/>
      <c r="EE69" s="200"/>
      <c r="EF69" s="201"/>
      <c r="EG69" s="10"/>
      <c r="EH69" s="5"/>
    </row>
    <row r="70" spans="1:138" ht="27" customHeight="1">
      <c r="A70" s="202"/>
      <c r="B70" s="184"/>
      <c r="C70" s="3"/>
      <c r="D70" s="10"/>
      <c r="E70" s="10"/>
      <c r="F70" s="185"/>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10"/>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201"/>
      <c r="EG70" s="13"/>
      <c r="EH70" s="5"/>
    </row>
    <row r="71" spans="1:138" ht="27" customHeight="1">
      <c r="A71" s="202"/>
      <c r="B71" s="184"/>
      <c r="C71" s="92"/>
      <c r="D71" s="171"/>
      <c r="E71" s="171"/>
      <c r="F71" s="203"/>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171"/>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201"/>
      <c r="EG71" s="13"/>
      <c r="EH71" s="5"/>
    </row>
    <row r="72" spans="1:138" ht="21" customHeight="1">
      <c r="A72" s="202"/>
      <c r="B72" s="184"/>
      <c r="C72" s="205"/>
      <c r="D72" s="10"/>
      <c r="E72" s="10"/>
      <c r="F72" s="185"/>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10"/>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206"/>
      <c r="EG72" s="13"/>
      <c r="EH72" s="5"/>
    </row>
    <row r="73" spans="1:138" ht="21" customHeight="1">
      <c r="A73" s="202"/>
      <c r="B73" s="184"/>
      <c r="C73" s="205"/>
      <c r="D73" s="10"/>
      <c r="E73" s="10"/>
      <c r="F73" s="185"/>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10"/>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206"/>
      <c r="EG73" s="13"/>
      <c r="EH73" s="5"/>
    </row>
    <row r="74" spans="1:138" ht="26.25" customHeight="1">
      <c r="A74" s="202"/>
      <c r="B74" s="184"/>
      <c r="C74" s="92"/>
      <c r="D74" s="92"/>
      <c r="E74" s="92"/>
      <c r="F74" s="203"/>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92"/>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201"/>
      <c r="EG74" s="13"/>
      <c r="EH74" s="5"/>
    </row>
    <row r="75" spans="1:138" ht="27" customHeight="1">
      <c r="A75" s="202"/>
      <c r="B75" s="184"/>
      <c r="C75" s="207"/>
      <c r="D75" s="179"/>
      <c r="E75" s="179"/>
      <c r="F75" s="194"/>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79"/>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13"/>
      <c r="EG75" s="13"/>
      <c r="EH75" s="5"/>
    </row>
    <row r="76" spans="1:138" ht="27" customHeight="1">
      <c r="A76" s="202"/>
      <c r="B76" s="184"/>
      <c r="C76" s="3"/>
      <c r="D76" s="179"/>
      <c r="E76" s="179"/>
      <c r="F76" s="194"/>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79"/>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13"/>
      <c r="EG76" s="13"/>
      <c r="EH76" s="5"/>
    </row>
    <row r="77" spans="1:138" ht="27" customHeight="1">
      <c r="A77" s="202"/>
      <c r="B77" s="184"/>
      <c r="C77" s="92"/>
      <c r="D77" s="10"/>
      <c r="E77" s="10"/>
      <c r="F77" s="185"/>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10"/>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13"/>
      <c r="EG77" s="13"/>
      <c r="EH77" s="5"/>
    </row>
    <row r="78" spans="1:138" ht="27" customHeight="1">
      <c r="A78" s="202"/>
      <c r="B78" s="184"/>
      <c r="C78" s="92"/>
      <c r="D78" s="10"/>
      <c r="E78" s="10"/>
      <c r="F78" s="185"/>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10"/>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13"/>
      <c r="EG78" s="13"/>
      <c r="EH78" s="5"/>
    </row>
    <row r="79" spans="1:138" ht="27" customHeight="1">
      <c r="A79" s="202"/>
      <c r="B79" s="184"/>
      <c r="C79" s="184"/>
      <c r="D79" s="10"/>
      <c r="E79" s="10"/>
      <c r="F79" s="185"/>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10"/>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13"/>
      <c r="EG79" s="13"/>
      <c r="EH79" s="5"/>
    </row>
    <row r="80" spans="1:138" ht="27" customHeight="1">
      <c r="A80" s="202"/>
      <c r="B80" s="184"/>
      <c r="C80" s="152"/>
      <c r="D80" s="152"/>
      <c r="E80" s="152"/>
      <c r="F80" s="153"/>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2"/>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13"/>
      <c r="EG80" s="208"/>
      <c r="EH80" s="5"/>
    </row>
    <row r="81" spans="1:137" ht="27" customHeight="1">
      <c r="A81" s="202"/>
      <c r="B81" s="184"/>
      <c r="C81" s="166"/>
      <c r="D81" s="184"/>
      <c r="E81" s="184"/>
      <c r="F81" s="185"/>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184"/>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13"/>
      <c r="EG81" s="208"/>
    </row>
    <row r="82" spans="1:137" ht="27" customHeight="1">
      <c r="A82" s="202"/>
      <c r="B82" s="184"/>
      <c r="C82" s="12"/>
      <c r="D82" s="12"/>
      <c r="E82" s="12"/>
      <c r="F82" s="150"/>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2"/>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13"/>
      <c r="EG82" s="208"/>
    </row>
    <row r="83" spans="1:137" ht="27" customHeight="1">
      <c r="A83" s="202"/>
      <c r="B83" s="184"/>
      <c r="C83" s="12"/>
      <c r="D83" s="12"/>
      <c r="E83" s="12"/>
      <c r="F83" s="150"/>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2"/>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13"/>
      <c r="EG83" s="208"/>
    </row>
    <row r="84" spans="1:137" ht="27" customHeight="1">
      <c r="A84" s="202"/>
      <c r="B84" s="184"/>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13"/>
      <c r="EG84" s="208"/>
    </row>
    <row r="85" spans="1:137" ht="27" customHeight="1">
      <c r="A85" s="202"/>
      <c r="B85" s="184"/>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13"/>
      <c r="EG85" s="208"/>
    </row>
    <row r="86" spans="1:137" ht="27" customHeight="1">
      <c r="A86" s="202"/>
      <c r="B86" s="184"/>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13"/>
      <c r="EG86" s="208"/>
    </row>
    <row r="87" spans="1:137" ht="27" customHeight="1">
      <c r="A87" s="202"/>
      <c r="B87" s="184"/>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13"/>
      <c r="EG87" s="208"/>
    </row>
    <row r="88" spans="1:137" ht="24" customHeight="1">
      <c r="A88" s="209"/>
      <c r="B88" s="210"/>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EF88" s="13"/>
      <c r="EG88" s="208"/>
    </row>
    <row r="89" spans="1:137" ht="27" customHeight="1">
      <c r="A89" s="202"/>
      <c r="B89" s="184"/>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13"/>
      <c r="EG89" s="208"/>
    </row>
    <row r="90" spans="1:137" ht="27" customHeight="1">
      <c r="A90" s="202"/>
      <c r="B90" s="184"/>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13"/>
      <c r="EG90" s="208"/>
    </row>
    <row r="91" spans="1:137" ht="27" customHeight="1">
      <c r="A91" s="202"/>
      <c r="B91" s="184"/>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13"/>
      <c r="EG91" s="208"/>
    </row>
    <row r="92" spans="1:137" ht="27" customHeight="1">
      <c r="A92" s="202"/>
      <c r="B92" s="184"/>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13"/>
      <c r="EG92" s="208"/>
    </row>
    <row r="93" spans="1:137" ht="27" customHeight="1">
      <c r="A93" s="202"/>
      <c r="B93" s="184"/>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13"/>
      <c r="EG93" s="208"/>
    </row>
    <row r="94" spans="1:137" ht="23.25" customHeight="1">
      <c r="A94" s="202"/>
      <c r="B94" s="184"/>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13"/>
      <c r="EG94" s="208"/>
    </row>
    <row r="95" spans="1:137" ht="21" customHeight="1">
      <c r="A95" s="202"/>
      <c r="B95" s="184"/>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13"/>
      <c r="EG95" s="208"/>
    </row>
    <row r="96" spans="1:137" ht="27" customHeight="1">
      <c r="A96" s="202"/>
      <c r="B96" s="184"/>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13"/>
      <c r="EG96" s="208"/>
    </row>
    <row r="97" spans="1:137" ht="27.75" customHeight="1">
      <c r="A97" s="202"/>
      <c r="B97" s="184"/>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G97" s="208"/>
    </row>
    <row r="98" spans="1:137" ht="32.25" customHeight="1">
      <c r="A98" s="202"/>
      <c r="B98" s="184"/>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G98" s="208"/>
    </row>
    <row r="99" spans="1:137" ht="12.75">
      <c r="A99" s="202"/>
      <c r="B99" s="184"/>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G99" s="208"/>
    </row>
    <row r="100" spans="1:137" ht="12.75">
      <c r="A100" s="202"/>
      <c r="B100" s="211"/>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N100" s="212"/>
      <c r="CO100" s="212"/>
      <c r="CP100" s="212"/>
      <c r="CQ100" s="212"/>
      <c r="CR100" s="212"/>
      <c r="CS100" s="212"/>
      <c r="CT100" s="212"/>
      <c r="CU100" s="212"/>
      <c r="CV100" s="212"/>
      <c r="CW100" s="212"/>
      <c r="CX100" s="212"/>
      <c r="CY100" s="212"/>
      <c r="CZ100" s="5"/>
      <c r="DA100" s="212"/>
      <c r="DB100" s="212"/>
      <c r="DC100" s="212"/>
      <c r="DD100" s="212"/>
      <c r="DE100" s="212"/>
      <c r="DF100" s="212"/>
      <c r="DG100" s="212"/>
      <c r="DH100" s="212"/>
      <c r="DI100" s="212"/>
      <c r="DJ100" s="212"/>
      <c r="DK100" s="212"/>
      <c r="DL100" s="212"/>
      <c r="DM100" s="212"/>
      <c r="DN100" s="212"/>
      <c r="DO100" s="212"/>
      <c r="DP100" s="212"/>
      <c r="DQ100" s="212"/>
      <c r="DR100" s="212"/>
      <c r="DS100" s="212"/>
      <c r="DT100" s="212"/>
      <c r="DU100" s="212"/>
      <c r="DV100" s="212"/>
      <c r="DW100" s="212"/>
      <c r="DX100" s="212"/>
      <c r="DY100" s="212"/>
      <c r="DZ100" s="212"/>
      <c r="EA100" s="212"/>
      <c r="EB100" s="212"/>
      <c r="EC100" s="212"/>
      <c r="ED100" s="212"/>
      <c r="EE100" s="212"/>
      <c r="EF100" s="13"/>
      <c r="EG100" s="208"/>
    </row>
    <row r="101" spans="1:137" ht="12.75">
      <c r="A101" s="202"/>
      <c r="B101" s="211"/>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13"/>
      <c r="EG101" s="208"/>
    </row>
    <row r="102" spans="1:137" ht="12.75">
      <c r="A102" s="202"/>
      <c r="B102" s="211"/>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13"/>
      <c r="EG102" s="208"/>
    </row>
    <row r="103" spans="1:137" ht="12.75">
      <c r="A103" s="202"/>
      <c r="B103" s="184"/>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13"/>
      <c r="EG103" s="208"/>
    </row>
    <row r="104" spans="1:137" ht="12.75">
      <c r="A104" s="213"/>
      <c r="B104" s="211"/>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13"/>
      <c r="EG104" s="208"/>
    </row>
    <row r="105" spans="1:137" ht="12.75">
      <c r="A105" s="213"/>
      <c r="B105" s="211"/>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13"/>
      <c r="EG105" s="208"/>
    </row>
    <row r="106" spans="1:137" ht="12.75">
      <c r="A106" s="213"/>
      <c r="B106" s="211"/>
      <c r="EF106" s="13"/>
      <c r="EG106" s="208"/>
    </row>
    <row r="107" spans="1:137" ht="12.75">
      <c r="A107" s="213"/>
      <c r="B107" s="211"/>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13"/>
      <c r="EG107" s="208"/>
    </row>
    <row r="108" spans="1:137" ht="12.75">
      <c r="A108" s="213"/>
      <c r="B108" s="214"/>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13"/>
      <c r="EG108" s="208"/>
    </row>
    <row r="109" spans="1:137" ht="12.75">
      <c r="A109" s="213"/>
      <c r="B109" s="211"/>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13"/>
      <c r="EG109" s="208"/>
    </row>
    <row r="110" spans="1:137" ht="12.75">
      <c r="A110" s="213"/>
      <c r="B110" s="211"/>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13"/>
      <c r="EG110" s="208"/>
    </row>
    <row r="111" spans="1:137" ht="12.75">
      <c r="A111" s="213"/>
      <c r="B111" s="211"/>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13"/>
      <c r="EG111" s="208"/>
    </row>
    <row r="112" spans="1:137" ht="12.75">
      <c r="A112" s="213"/>
      <c r="B112" s="211"/>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13"/>
      <c r="EG112" s="208"/>
    </row>
    <row r="113" spans="1:137" ht="12.75">
      <c r="A113" s="213"/>
      <c r="B113" s="211"/>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13"/>
      <c r="EG113" s="208"/>
    </row>
    <row r="114" spans="1:137" ht="12.75">
      <c r="A114" s="213"/>
      <c r="B114" s="211"/>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13"/>
      <c r="EG114" s="208"/>
    </row>
    <row r="115" spans="1:137" ht="12.75">
      <c r="A115" s="213"/>
      <c r="B115" s="211"/>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13"/>
      <c r="EG115" s="208"/>
    </row>
    <row r="116" spans="1:137" ht="12.75">
      <c r="A116" s="213"/>
      <c r="B116" s="211"/>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13"/>
      <c r="EG116" s="208"/>
    </row>
    <row r="117" spans="1:137" ht="12.75">
      <c r="A117" s="213"/>
      <c r="B117" s="211"/>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13"/>
      <c r="EG117" s="208"/>
    </row>
    <row r="118" spans="1:137" ht="12.75">
      <c r="A118" s="213"/>
      <c r="B118" s="211"/>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13"/>
      <c r="EG118" s="208"/>
    </row>
    <row r="119" spans="1:137" ht="12.75">
      <c r="A119" s="213"/>
      <c r="B119" s="211"/>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13"/>
      <c r="EG119" s="208"/>
    </row>
    <row r="120" spans="1:137" ht="12.75">
      <c r="A120" s="213"/>
      <c r="B120" s="211"/>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13"/>
      <c r="EG120" s="208"/>
    </row>
    <row r="121" spans="1:137" ht="12.75">
      <c r="A121" s="213"/>
      <c r="B121" s="211"/>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13"/>
      <c r="EG121" s="208"/>
    </row>
    <row r="122" spans="1:137" ht="12.75">
      <c r="A122" s="213"/>
      <c r="B122" s="211"/>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13"/>
      <c r="EG122" s="208"/>
    </row>
    <row r="123" spans="1:137" ht="12.75">
      <c r="A123" s="213"/>
      <c r="B123" s="211"/>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13"/>
      <c r="EG123" s="208"/>
    </row>
    <row r="124" spans="1:137" ht="12.75">
      <c r="A124" s="213"/>
      <c r="B124" s="211"/>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13"/>
      <c r="EG124" s="208"/>
    </row>
    <row r="125" spans="1:137" ht="12.75">
      <c r="A125" s="213"/>
      <c r="B125" s="211"/>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13"/>
      <c r="EG125" s="208"/>
    </row>
    <row r="126" spans="1:137" ht="12.75">
      <c r="A126" s="213"/>
      <c r="B126" s="211"/>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13"/>
      <c r="EG126" s="208"/>
    </row>
    <row r="127" spans="1:137" ht="12.75">
      <c r="A127" s="209"/>
      <c r="B127" s="210"/>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13"/>
      <c r="EG127" s="208"/>
    </row>
    <row r="128" spans="1:137" ht="12.75">
      <c r="A128" s="213"/>
      <c r="B128" s="211"/>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13"/>
      <c r="EG128" s="208"/>
    </row>
    <row r="129" spans="1:137" ht="12.75">
      <c r="A129" s="213"/>
      <c r="B129" s="211"/>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13"/>
      <c r="EG129" s="208"/>
    </row>
    <row r="130" spans="1:137" ht="12.75">
      <c r="A130" s="213"/>
      <c r="B130" s="211"/>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13"/>
      <c r="EG130" s="208"/>
    </row>
    <row r="131" spans="1:137" ht="12.75">
      <c r="A131" s="213"/>
      <c r="B131" s="211"/>
      <c r="EF131" s="13"/>
      <c r="EG131" s="208"/>
    </row>
    <row r="132" spans="1:137" ht="12.75">
      <c r="A132" s="213"/>
      <c r="B132" s="211"/>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13"/>
      <c r="EG132" s="208"/>
    </row>
    <row r="133" spans="1:137" ht="12.75">
      <c r="A133" s="213"/>
      <c r="B133" s="211"/>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13"/>
      <c r="EG133" s="208"/>
    </row>
    <row r="134" spans="1:137" ht="12.75">
      <c r="A134" s="213"/>
      <c r="B134" s="211"/>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13"/>
      <c r="EG134" s="208"/>
    </row>
    <row r="135" spans="1:137" ht="12.75">
      <c r="A135" s="213"/>
      <c r="B135" s="211"/>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13"/>
      <c r="EG135" s="208"/>
    </row>
    <row r="136" spans="2:137" ht="12.75">
      <c r="B136" s="184"/>
      <c r="EF136" s="13"/>
      <c r="EG136" s="208"/>
    </row>
    <row r="137" spans="136:137" ht="18" customHeight="1">
      <c r="EF137" s="13"/>
      <c r="EG137" s="208"/>
    </row>
    <row r="138" spans="48:137" ht="21.75" customHeight="1">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EF138" s="13"/>
      <c r="EG138" s="208"/>
    </row>
    <row r="139" spans="136:137" ht="12" customHeight="1">
      <c r="EF139" s="13"/>
      <c r="EG139" s="208"/>
    </row>
    <row r="140" spans="136:137" ht="18" customHeight="1">
      <c r="EF140" s="13"/>
      <c r="EG140" s="208"/>
    </row>
    <row r="141" spans="136:137" ht="18" customHeight="1">
      <c r="EF141" s="13"/>
      <c r="EG141" s="208"/>
    </row>
    <row r="142" spans="92:137" ht="18" customHeight="1">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13"/>
      <c r="EG142" s="208"/>
    </row>
    <row r="143" spans="2:137" ht="18" customHeight="1">
      <c r="B143" s="214"/>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13"/>
      <c r="EG143" s="208"/>
    </row>
    <row r="144" spans="48:137" ht="18" customHeight="1">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13"/>
      <c r="EG144" s="208"/>
    </row>
    <row r="145" spans="48:137" ht="18" customHeight="1">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13"/>
      <c r="EG145" s="208"/>
    </row>
    <row r="146" spans="48:137" ht="18" customHeight="1">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13"/>
      <c r="EG146" s="208"/>
    </row>
    <row r="147" spans="48:137" ht="18" customHeight="1">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13"/>
      <c r="EG147" s="208"/>
    </row>
    <row r="148" spans="48:137" ht="18" customHeight="1">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13"/>
      <c r="EG148" s="208"/>
    </row>
    <row r="149" spans="48:137" ht="18" customHeight="1">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13"/>
      <c r="EG149" s="208"/>
    </row>
    <row r="150" spans="48:137" ht="18" customHeight="1">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13"/>
      <c r="EG150" s="208"/>
    </row>
    <row r="151" spans="48:137" ht="18" customHeight="1">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13"/>
      <c r="EG151" s="208"/>
    </row>
    <row r="152" spans="48:137" ht="18" customHeight="1">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13"/>
      <c r="EG152" s="208"/>
    </row>
    <row r="153" spans="48:137" ht="18" customHeight="1">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13"/>
      <c r="EG153" s="208"/>
    </row>
    <row r="154" spans="48:137" ht="18" customHeight="1">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13"/>
      <c r="EG154" s="208"/>
    </row>
    <row r="155" spans="48:137" ht="18" customHeight="1">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13"/>
      <c r="EG155" s="208"/>
    </row>
    <row r="156" spans="48:137" ht="18" customHeight="1">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13"/>
      <c r="EG156" s="208"/>
    </row>
    <row r="157" spans="48:137" ht="18" customHeight="1">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13"/>
      <c r="EG157" s="208"/>
    </row>
    <row r="158" spans="48:137" ht="18" customHeight="1">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13"/>
      <c r="EG158" s="208"/>
    </row>
    <row r="159" spans="48:137" ht="18" customHeight="1">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EF159" s="13"/>
      <c r="EG159" s="208"/>
    </row>
    <row r="160" spans="48:137" ht="18" customHeight="1">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EF160" s="13"/>
      <c r="EG160" s="208"/>
    </row>
    <row r="161" spans="48:137" ht="12.75">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13"/>
      <c r="EG161" s="208"/>
    </row>
    <row r="162" spans="48:137" ht="12.75">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13"/>
      <c r="EG162" s="208"/>
    </row>
    <row r="163" spans="48:137" ht="12.75">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13"/>
      <c r="EG163" s="208"/>
    </row>
    <row r="164" spans="48:137" ht="12.75">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13"/>
      <c r="EG164" s="208"/>
    </row>
    <row r="165" spans="48:137" ht="12.75">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13"/>
      <c r="EG165" s="208"/>
    </row>
    <row r="166" spans="48:137" ht="12.75">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13"/>
      <c r="EG166" s="208"/>
    </row>
    <row r="167" spans="48:137" ht="12.75">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EF167" s="13"/>
      <c r="EG167" s="208"/>
    </row>
    <row r="168" spans="48:137" ht="12.75">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13"/>
      <c r="EG168" s="208"/>
    </row>
    <row r="169" spans="136:137" ht="12.75">
      <c r="EF169" s="13"/>
      <c r="EG169" s="208"/>
    </row>
    <row r="170" spans="48:137" ht="12.75">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13"/>
      <c r="EG170" s="208"/>
    </row>
    <row r="171" spans="136:137" ht="11.25" customHeight="1">
      <c r="EF171" s="13"/>
      <c r="EG171" s="208"/>
    </row>
    <row r="172" spans="136:137" ht="12.75">
      <c r="EF172" s="13"/>
      <c r="EG172" s="208"/>
    </row>
    <row r="173" spans="92:137" ht="12.75">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13"/>
      <c r="EG173" s="208"/>
    </row>
    <row r="174" spans="92:137" ht="12.75">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13"/>
      <c r="EG174" s="208"/>
    </row>
    <row r="175" spans="48:137" ht="12.75">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13"/>
      <c r="EG175" s="208"/>
    </row>
    <row r="176" spans="48:137" ht="12.75">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13"/>
      <c r="EG176" s="208"/>
    </row>
    <row r="177" spans="48:137" ht="12.75">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13"/>
      <c r="EG177" s="208"/>
    </row>
    <row r="178" spans="48:137" ht="12.75">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13"/>
      <c r="EG178" s="208"/>
    </row>
    <row r="179" spans="48:137" ht="12.75">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13"/>
      <c r="EG179" s="208"/>
    </row>
    <row r="180" spans="48:137" ht="12.75">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13"/>
      <c r="EG180" s="208"/>
    </row>
    <row r="181" spans="48:137" ht="12.75">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13"/>
      <c r="EG181" s="208"/>
    </row>
    <row r="182" spans="48:137" ht="12.75">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13"/>
      <c r="EG182" s="208"/>
    </row>
    <row r="183" spans="48:137" ht="12.75">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13"/>
      <c r="EG183" s="208"/>
    </row>
    <row r="184" spans="48:137" ht="12.75">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13"/>
      <c r="EG184" s="208"/>
    </row>
    <row r="185" spans="48:137" ht="12.75">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13"/>
      <c r="EG185" s="208"/>
    </row>
    <row r="186" spans="48:137" ht="12.75">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13"/>
      <c r="EG186" s="208"/>
    </row>
    <row r="187" spans="48:137" ht="12.75">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13"/>
      <c r="EG187" s="208"/>
    </row>
    <row r="188" spans="48:137" ht="12.75">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13"/>
      <c r="EG188" s="208"/>
    </row>
    <row r="189" spans="48:137" ht="12.75">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13"/>
      <c r="EG189" s="208"/>
    </row>
    <row r="190" spans="48:137" ht="12.75">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13"/>
      <c r="EG190" s="208"/>
    </row>
    <row r="191" spans="48:137" ht="12.75">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13"/>
      <c r="EG191" s="208"/>
    </row>
    <row r="192" spans="48:137" ht="12.75">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13"/>
      <c r="EG192" s="208"/>
    </row>
    <row r="193" spans="48:137" ht="12.75">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13"/>
      <c r="EG193" s="208"/>
    </row>
    <row r="194" spans="48:137" ht="12.75">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13"/>
      <c r="EG194" s="208"/>
    </row>
    <row r="195" spans="48:137" ht="12.75">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EF195" s="13"/>
      <c r="EG195" s="208"/>
    </row>
    <row r="196" spans="48:137" ht="12.75">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EF196" s="13"/>
      <c r="EG196" s="208"/>
    </row>
    <row r="197" spans="48:137" ht="12.75">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EF197" s="13"/>
      <c r="EG197" s="208"/>
    </row>
    <row r="198" spans="48:137" ht="12.75">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EF198" s="13"/>
      <c r="EG198" s="208"/>
    </row>
    <row r="199" spans="136:137" ht="8.25" customHeight="1">
      <c r="EF199" s="13"/>
      <c r="EG199" s="208"/>
    </row>
    <row r="200" spans="136:137" ht="12.75">
      <c r="EF200" s="13"/>
      <c r="EG200" s="208"/>
    </row>
    <row r="201" spans="136:137" ht="12.75">
      <c r="EF201" s="13"/>
      <c r="EG201" s="208"/>
    </row>
    <row r="202" spans="48:137" ht="12.75">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EF202" s="13"/>
      <c r="EG202" s="208"/>
    </row>
    <row r="203" spans="48:137" ht="12.75">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EF203" s="13"/>
      <c r="EG203" s="208"/>
    </row>
    <row r="204" spans="48:137" ht="12.75">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EF204" s="13"/>
      <c r="EG204" s="208"/>
    </row>
    <row r="205" spans="48:137" ht="12.75">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EF205" s="13"/>
      <c r="EG205" s="208"/>
    </row>
    <row r="206" spans="48:137" ht="12.75">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EF206" s="13"/>
      <c r="EG206" s="208"/>
    </row>
    <row r="207" spans="48:137" ht="12.75">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EF207" s="13"/>
      <c r="EG207" s="208"/>
    </row>
    <row r="208" spans="48:137" ht="12.75">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EF208" s="13"/>
      <c r="EG208" s="208"/>
    </row>
    <row r="209" spans="48:137" ht="12.75">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EF209" s="13"/>
      <c r="EG209" s="208"/>
    </row>
    <row r="210" spans="48:137" ht="12.75">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EF210" s="13"/>
      <c r="EG210" s="208"/>
    </row>
    <row r="211" spans="48:137" ht="12.75">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EF211" s="13"/>
      <c r="EG211" s="208"/>
    </row>
    <row r="212" spans="48:137" ht="12.75">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EF212" s="13"/>
      <c r="EG212" s="208"/>
    </row>
    <row r="213" spans="48:137" ht="12.75">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EF213" s="13"/>
      <c r="EG213" s="208"/>
    </row>
    <row r="214" spans="48:137" ht="12.75">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EF214" s="13"/>
      <c r="EG214" s="208"/>
    </row>
    <row r="215" spans="48:137" ht="12.75">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EF215" s="13"/>
      <c r="EG215" s="208"/>
    </row>
    <row r="216" spans="48:137" ht="12.75">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EF216" s="13"/>
      <c r="EG216" s="208"/>
    </row>
    <row r="217" spans="48:137" ht="12.75">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EF217" s="13"/>
      <c r="EG217" s="208"/>
    </row>
    <row r="218" spans="48:137" ht="12.75">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EF218" s="13"/>
      <c r="EG218" s="208"/>
    </row>
    <row r="219" spans="48:137" ht="12.75">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13"/>
      <c r="EG219" s="208"/>
    </row>
    <row r="220" spans="48:137" ht="12.75">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EF220" s="13"/>
      <c r="EG220" s="208"/>
    </row>
    <row r="221" spans="48:137" ht="12.75">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EF221" s="13"/>
      <c r="EG221" s="208"/>
    </row>
    <row r="222" spans="136:137" ht="12.75">
      <c r="EF222" s="13"/>
      <c r="EG222" s="208"/>
    </row>
    <row r="223" spans="136:137" ht="12.75">
      <c r="EF223" s="13"/>
      <c r="EG223" s="208"/>
    </row>
    <row r="224" spans="2:137" ht="12.75">
      <c r="B224" s="215"/>
      <c r="AV224" s="184"/>
      <c r="AW224" s="184"/>
      <c r="AX224" s="184"/>
      <c r="AY224" s="184"/>
      <c r="AZ224" s="184"/>
      <c r="BA224" s="184"/>
      <c r="BB224" s="184"/>
      <c r="BC224" s="184"/>
      <c r="BD224" s="184"/>
      <c r="BE224" s="184"/>
      <c r="BF224" s="184"/>
      <c r="BG224" s="184"/>
      <c r="BH224" s="184"/>
      <c r="BI224" s="184"/>
      <c r="BJ224" s="184"/>
      <c r="BK224" s="184"/>
      <c r="BL224" s="184"/>
      <c r="BM224" s="184"/>
      <c r="BN224" s="184"/>
      <c r="BO224" s="184"/>
      <c r="BP224" s="184"/>
      <c r="BQ224" s="184"/>
      <c r="BR224" s="184"/>
      <c r="BS224" s="184"/>
      <c r="BT224" s="184"/>
      <c r="BU224" s="184"/>
      <c r="BV224" s="184"/>
      <c r="BW224" s="184"/>
      <c r="BX224" s="184"/>
      <c r="BY224" s="184"/>
      <c r="BZ224" s="184"/>
      <c r="CA224" s="184"/>
      <c r="CB224" s="184"/>
      <c r="CC224" s="184"/>
      <c r="CD224" s="184"/>
      <c r="CE224" s="184"/>
      <c r="CF224" s="184"/>
      <c r="CG224" s="184"/>
      <c r="CH224" s="184"/>
      <c r="CI224" s="184"/>
      <c r="CJ224" s="184"/>
      <c r="CK224" s="184"/>
      <c r="CL224" s="184"/>
      <c r="CN224" s="210"/>
      <c r="CO224" s="210"/>
      <c r="CP224" s="210"/>
      <c r="CQ224" s="210"/>
      <c r="CR224" s="210"/>
      <c r="CS224" s="210"/>
      <c r="CT224" s="210"/>
      <c r="CU224" s="210"/>
      <c r="CV224" s="210"/>
      <c r="CW224" s="210"/>
      <c r="CX224" s="210"/>
      <c r="CY224" s="210"/>
      <c r="CZ224" s="184"/>
      <c r="DA224" s="210"/>
      <c r="DB224" s="210"/>
      <c r="DC224" s="210"/>
      <c r="DD224" s="210"/>
      <c r="DE224" s="210"/>
      <c r="DF224" s="210"/>
      <c r="DG224" s="210"/>
      <c r="DH224" s="210"/>
      <c r="DI224" s="210"/>
      <c r="DJ224" s="210"/>
      <c r="DK224" s="210"/>
      <c r="DL224" s="210"/>
      <c r="DM224" s="210"/>
      <c r="DN224" s="210"/>
      <c r="DO224" s="210"/>
      <c r="DP224" s="210"/>
      <c r="DQ224" s="210"/>
      <c r="DR224" s="217"/>
      <c r="DS224" s="217"/>
      <c r="DT224" s="217"/>
      <c r="DU224" s="217"/>
      <c r="DV224" s="217"/>
      <c r="DW224" s="217"/>
      <c r="DX224" s="217"/>
      <c r="DY224" s="217"/>
      <c r="DZ224" s="217"/>
      <c r="EA224" s="217"/>
      <c r="EB224" s="217"/>
      <c r="EC224" s="217"/>
      <c r="ED224" s="217"/>
      <c r="EE224" s="210"/>
      <c r="EF224" s="13"/>
      <c r="EG224" s="208"/>
    </row>
    <row r="225" spans="2:137" ht="12.75">
      <c r="B225" s="215"/>
      <c r="CN225" s="216"/>
      <c r="CO225" s="216"/>
      <c r="CP225" s="216"/>
      <c r="CQ225" s="216"/>
      <c r="CR225" s="216"/>
      <c r="CS225" s="216"/>
      <c r="CT225" s="216"/>
      <c r="CU225" s="216"/>
      <c r="CV225" s="216"/>
      <c r="CW225" s="216"/>
      <c r="CX225" s="216"/>
      <c r="CY225" s="216"/>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13"/>
      <c r="EG225" s="208"/>
    </row>
    <row r="226" spans="2:137" ht="12.75">
      <c r="B226" s="215"/>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N226" s="217"/>
      <c r="CO226" s="217"/>
      <c r="CP226" s="217"/>
      <c r="CQ226" s="217"/>
      <c r="CR226" s="217"/>
      <c r="CS226" s="217"/>
      <c r="CT226" s="217"/>
      <c r="CU226" s="217"/>
      <c r="CV226" s="217"/>
      <c r="CW226" s="217"/>
      <c r="CX226" s="217"/>
      <c r="CY226" s="217"/>
      <c r="CZ226" s="3"/>
      <c r="DA226" s="217"/>
      <c r="DB226" s="217"/>
      <c r="DC226" s="217"/>
      <c r="DD226" s="217"/>
      <c r="DE226" s="217"/>
      <c r="DF226" s="217"/>
      <c r="DG226" s="217"/>
      <c r="DH226" s="217"/>
      <c r="DI226" s="217"/>
      <c r="DJ226" s="217"/>
      <c r="DK226" s="217"/>
      <c r="DL226" s="217"/>
      <c r="DM226" s="217"/>
      <c r="DN226" s="217"/>
      <c r="DO226" s="217"/>
      <c r="DP226" s="217"/>
      <c r="DQ226" s="217"/>
      <c r="DR226" s="217"/>
      <c r="DS226" s="217"/>
      <c r="DT226" s="217"/>
      <c r="DU226" s="217"/>
      <c r="DV226" s="217"/>
      <c r="DW226" s="217"/>
      <c r="DX226" s="217"/>
      <c r="DY226" s="217"/>
      <c r="DZ226" s="217"/>
      <c r="EA226" s="217"/>
      <c r="EB226" s="217"/>
      <c r="EC226" s="217"/>
      <c r="ED226" s="217"/>
      <c r="EE226" s="217"/>
      <c r="EF226" s="13"/>
      <c r="EG226" s="208"/>
    </row>
    <row r="227" spans="2:137" ht="12.75">
      <c r="B227" s="215"/>
      <c r="CN227" s="218"/>
      <c r="CO227" s="218"/>
      <c r="CP227" s="218"/>
      <c r="CQ227" s="218"/>
      <c r="CR227" s="218"/>
      <c r="CS227" s="218"/>
      <c r="CT227" s="218"/>
      <c r="CU227" s="218"/>
      <c r="CV227" s="218"/>
      <c r="CW227" s="218"/>
      <c r="CX227" s="218"/>
      <c r="CY227" s="218"/>
      <c r="DA227" s="218"/>
      <c r="DB227" s="218"/>
      <c r="DC227" s="218"/>
      <c r="DD227" s="218"/>
      <c r="DE227" s="218"/>
      <c r="DF227" s="218"/>
      <c r="DG227" s="218"/>
      <c r="DH227" s="218"/>
      <c r="DI227" s="218"/>
      <c r="DJ227" s="218"/>
      <c r="DK227" s="218"/>
      <c r="DL227" s="218"/>
      <c r="DM227" s="218"/>
      <c r="DN227" s="218"/>
      <c r="DO227" s="218"/>
      <c r="DP227" s="218"/>
      <c r="DQ227" s="218"/>
      <c r="DR227" s="218"/>
      <c r="DS227" s="218"/>
      <c r="DT227" s="218"/>
      <c r="DU227" s="218"/>
      <c r="DV227" s="218"/>
      <c r="DW227" s="218"/>
      <c r="DX227" s="218"/>
      <c r="DY227" s="218"/>
      <c r="DZ227" s="218"/>
      <c r="EA227" s="218"/>
      <c r="EB227" s="218"/>
      <c r="EC227" s="218"/>
      <c r="ED227" s="218"/>
      <c r="EE227" s="218"/>
      <c r="EF227" s="13"/>
      <c r="EG227" s="208"/>
    </row>
    <row r="228" spans="1:137" ht="12.75">
      <c r="A228" s="215"/>
      <c r="B228" s="215"/>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N228" s="217"/>
      <c r="CO228" s="217"/>
      <c r="CP228" s="217"/>
      <c r="CQ228" s="217"/>
      <c r="CR228" s="217"/>
      <c r="CS228" s="217"/>
      <c r="CT228" s="217"/>
      <c r="CU228" s="217"/>
      <c r="CV228" s="217"/>
      <c r="CW228" s="217"/>
      <c r="CX228" s="217"/>
      <c r="CY228" s="217"/>
      <c r="CZ228" s="3"/>
      <c r="DA228" s="217"/>
      <c r="DB228" s="217"/>
      <c r="DC228" s="217"/>
      <c r="DD228" s="217"/>
      <c r="DE228" s="217"/>
      <c r="DF228" s="217"/>
      <c r="DG228" s="217"/>
      <c r="DH228" s="217"/>
      <c r="DI228" s="217"/>
      <c r="DJ228" s="217"/>
      <c r="DK228" s="217"/>
      <c r="DL228" s="217"/>
      <c r="DM228" s="217"/>
      <c r="DN228" s="217"/>
      <c r="DO228" s="217"/>
      <c r="DP228" s="217"/>
      <c r="DQ228" s="217"/>
      <c r="DR228" s="217"/>
      <c r="DS228" s="217"/>
      <c r="DT228" s="217"/>
      <c r="DU228" s="217"/>
      <c r="DV228" s="217"/>
      <c r="DW228" s="217"/>
      <c r="DX228" s="217"/>
      <c r="DY228" s="217"/>
      <c r="DZ228" s="217"/>
      <c r="EA228" s="217"/>
      <c r="EB228" s="217"/>
      <c r="EC228" s="217"/>
      <c r="ED228" s="217"/>
      <c r="EE228" s="217"/>
      <c r="EF228" s="13"/>
      <c r="EG228" s="208"/>
    </row>
    <row r="229" spans="1:137" ht="12.75">
      <c r="A229" s="215"/>
      <c r="B229" s="215"/>
      <c r="CN229" s="218"/>
      <c r="CO229" s="218"/>
      <c r="CP229" s="218"/>
      <c r="CQ229" s="218"/>
      <c r="CR229" s="218"/>
      <c r="CS229" s="218"/>
      <c r="CT229" s="218"/>
      <c r="CU229" s="218"/>
      <c r="CV229" s="218"/>
      <c r="CW229" s="218"/>
      <c r="CX229" s="218"/>
      <c r="CY229" s="218"/>
      <c r="DA229" s="218"/>
      <c r="DB229" s="218"/>
      <c r="DC229" s="218"/>
      <c r="DD229" s="218"/>
      <c r="DE229" s="218"/>
      <c r="DF229" s="218"/>
      <c r="DG229" s="218"/>
      <c r="DH229" s="218"/>
      <c r="DI229" s="218"/>
      <c r="DJ229" s="218"/>
      <c r="DK229" s="218"/>
      <c r="DL229" s="218"/>
      <c r="DM229" s="218"/>
      <c r="DN229" s="218"/>
      <c r="DO229" s="218"/>
      <c r="DP229" s="218"/>
      <c r="DQ229" s="218"/>
      <c r="DR229" s="218"/>
      <c r="DS229" s="218"/>
      <c r="DT229" s="218"/>
      <c r="DU229" s="218"/>
      <c r="DV229" s="218"/>
      <c r="DW229" s="218"/>
      <c r="DX229" s="218"/>
      <c r="DY229" s="218"/>
      <c r="DZ229" s="218"/>
      <c r="EA229" s="218"/>
      <c r="EB229" s="218"/>
      <c r="EC229" s="218"/>
      <c r="ED229" s="218"/>
      <c r="EE229" s="218"/>
      <c r="EF229" s="13"/>
      <c r="EG229" s="208"/>
    </row>
    <row r="230" spans="1:137" ht="12.75">
      <c r="A230" s="215"/>
      <c r="B230" s="215"/>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N230" s="217"/>
      <c r="CO230" s="217"/>
      <c r="CP230" s="217"/>
      <c r="CQ230" s="217"/>
      <c r="CR230" s="217"/>
      <c r="CS230" s="217"/>
      <c r="CT230" s="217"/>
      <c r="CU230" s="217"/>
      <c r="CV230" s="217"/>
      <c r="CW230" s="217"/>
      <c r="CX230" s="217"/>
      <c r="CY230" s="217"/>
      <c r="CZ230" s="3"/>
      <c r="DA230" s="217"/>
      <c r="DB230" s="217"/>
      <c r="DC230" s="217"/>
      <c r="DD230" s="217"/>
      <c r="DE230" s="217"/>
      <c r="DF230" s="217"/>
      <c r="DG230" s="217"/>
      <c r="DH230" s="217"/>
      <c r="DI230" s="217"/>
      <c r="DJ230" s="217"/>
      <c r="DK230" s="217"/>
      <c r="DL230" s="217"/>
      <c r="DM230" s="217"/>
      <c r="DN230" s="217"/>
      <c r="DO230" s="217"/>
      <c r="DP230" s="217"/>
      <c r="DQ230" s="217"/>
      <c r="DR230" s="217"/>
      <c r="DS230" s="217"/>
      <c r="DT230" s="217"/>
      <c r="DU230" s="217"/>
      <c r="DV230" s="217"/>
      <c r="DW230" s="217"/>
      <c r="DX230" s="217"/>
      <c r="DY230" s="217"/>
      <c r="DZ230" s="217"/>
      <c r="EA230" s="217"/>
      <c r="EB230" s="217"/>
      <c r="EC230" s="217"/>
      <c r="ED230" s="217"/>
      <c r="EE230" s="217"/>
      <c r="EF230" s="13"/>
      <c r="EG230" s="208"/>
    </row>
    <row r="231" spans="1:137" ht="12.75">
      <c r="A231" s="215"/>
      <c r="B231" s="215"/>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N231" s="217"/>
      <c r="CO231" s="217"/>
      <c r="CP231" s="217"/>
      <c r="CQ231" s="217"/>
      <c r="CR231" s="217"/>
      <c r="CS231" s="217"/>
      <c r="CT231" s="217"/>
      <c r="CU231" s="217"/>
      <c r="CV231" s="217"/>
      <c r="CW231" s="217"/>
      <c r="CX231" s="217"/>
      <c r="CY231" s="217"/>
      <c r="CZ231" s="3"/>
      <c r="DA231" s="217"/>
      <c r="DB231" s="217"/>
      <c r="DC231" s="217"/>
      <c r="DD231" s="217"/>
      <c r="DE231" s="217"/>
      <c r="DF231" s="217"/>
      <c r="DG231" s="217"/>
      <c r="DH231" s="217"/>
      <c r="DI231" s="217"/>
      <c r="DJ231" s="217"/>
      <c r="DK231" s="217"/>
      <c r="DL231" s="217"/>
      <c r="DM231" s="217"/>
      <c r="DN231" s="217"/>
      <c r="DO231" s="217"/>
      <c r="DP231" s="217"/>
      <c r="DQ231" s="217"/>
      <c r="DR231" s="217"/>
      <c r="DS231" s="217"/>
      <c r="DT231" s="217"/>
      <c r="DU231" s="217"/>
      <c r="DV231" s="217"/>
      <c r="DW231" s="217"/>
      <c r="DX231" s="217"/>
      <c r="DY231" s="217"/>
      <c r="DZ231" s="217"/>
      <c r="EA231" s="217"/>
      <c r="EB231" s="217"/>
      <c r="EC231" s="217"/>
      <c r="ED231" s="217"/>
      <c r="EE231" s="217"/>
      <c r="EF231" s="13"/>
      <c r="EG231" s="208"/>
    </row>
    <row r="232" spans="1:137" ht="12.75">
      <c r="A232" s="215"/>
      <c r="B232" s="215"/>
      <c r="CN232" s="218"/>
      <c r="CO232" s="218"/>
      <c r="CP232" s="218"/>
      <c r="CQ232" s="218"/>
      <c r="CR232" s="218"/>
      <c r="CS232" s="218"/>
      <c r="CT232" s="218"/>
      <c r="CU232" s="218"/>
      <c r="CV232" s="218"/>
      <c r="CW232" s="218"/>
      <c r="CX232" s="218"/>
      <c r="CY232" s="218"/>
      <c r="DA232" s="218"/>
      <c r="DB232" s="218"/>
      <c r="DC232" s="218"/>
      <c r="DD232" s="218"/>
      <c r="DE232" s="218"/>
      <c r="DF232" s="218"/>
      <c r="DG232" s="218"/>
      <c r="DH232" s="218"/>
      <c r="DI232" s="218"/>
      <c r="DJ232" s="218"/>
      <c r="DK232" s="218"/>
      <c r="DL232" s="218"/>
      <c r="DM232" s="218"/>
      <c r="DN232" s="218"/>
      <c r="DO232" s="218"/>
      <c r="DP232" s="218"/>
      <c r="DQ232" s="218"/>
      <c r="DR232" s="218"/>
      <c r="DS232" s="218"/>
      <c r="DT232" s="218"/>
      <c r="DU232" s="218"/>
      <c r="DV232" s="218"/>
      <c r="DW232" s="218"/>
      <c r="DX232" s="218"/>
      <c r="DY232" s="218"/>
      <c r="DZ232" s="218"/>
      <c r="EA232" s="218"/>
      <c r="EB232" s="218"/>
      <c r="EC232" s="218"/>
      <c r="ED232" s="218"/>
      <c r="EE232" s="218"/>
      <c r="EF232" s="13"/>
      <c r="EG232" s="208"/>
    </row>
    <row r="233" spans="1:137" ht="12.75">
      <c r="A233" s="215"/>
      <c r="B233" s="215"/>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N233" s="217"/>
      <c r="CO233" s="217"/>
      <c r="CP233" s="217"/>
      <c r="CQ233" s="217"/>
      <c r="CR233" s="217"/>
      <c r="CS233" s="217"/>
      <c r="CT233" s="217"/>
      <c r="CU233" s="217"/>
      <c r="CV233" s="217"/>
      <c r="CW233" s="217"/>
      <c r="CX233" s="217"/>
      <c r="CY233" s="217"/>
      <c r="CZ233" s="3"/>
      <c r="DA233" s="217"/>
      <c r="DB233" s="217"/>
      <c r="DC233" s="217"/>
      <c r="DD233" s="217"/>
      <c r="DE233" s="217"/>
      <c r="DF233" s="217"/>
      <c r="DG233" s="217"/>
      <c r="DH233" s="217"/>
      <c r="DI233" s="217"/>
      <c r="DJ233" s="217"/>
      <c r="DK233" s="217"/>
      <c r="DL233" s="217"/>
      <c r="DM233" s="217"/>
      <c r="DN233" s="217"/>
      <c r="DO233" s="217"/>
      <c r="DP233" s="217"/>
      <c r="DQ233" s="217"/>
      <c r="DR233" s="217"/>
      <c r="DS233" s="217"/>
      <c r="DT233" s="217"/>
      <c r="DU233" s="217"/>
      <c r="DV233" s="217"/>
      <c r="DW233" s="217"/>
      <c r="DX233" s="217"/>
      <c r="DY233" s="217"/>
      <c r="DZ233" s="217"/>
      <c r="EA233" s="217"/>
      <c r="EB233" s="217"/>
      <c r="EC233" s="217"/>
      <c r="ED233" s="217"/>
      <c r="EE233" s="217"/>
      <c r="EF233" s="13"/>
      <c r="EG233" s="208"/>
    </row>
    <row r="234" spans="1:137" ht="12.75">
      <c r="A234" s="215"/>
      <c r="B234" s="215"/>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N234" s="217"/>
      <c r="CO234" s="217"/>
      <c r="CP234" s="217"/>
      <c r="CQ234" s="217"/>
      <c r="CR234" s="217"/>
      <c r="CS234" s="217"/>
      <c r="CT234" s="217"/>
      <c r="CU234" s="217"/>
      <c r="CV234" s="217"/>
      <c r="CW234" s="217"/>
      <c r="CX234" s="217"/>
      <c r="CY234" s="217"/>
      <c r="CZ234" s="3"/>
      <c r="DA234" s="217"/>
      <c r="DB234" s="217"/>
      <c r="DC234" s="217"/>
      <c r="DD234" s="217"/>
      <c r="DE234" s="217"/>
      <c r="DF234" s="217"/>
      <c r="DG234" s="217"/>
      <c r="DH234" s="217"/>
      <c r="DI234" s="217"/>
      <c r="DJ234" s="217"/>
      <c r="DK234" s="217"/>
      <c r="DL234" s="217"/>
      <c r="DM234" s="217"/>
      <c r="DN234" s="217"/>
      <c r="DO234" s="217"/>
      <c r="DP234" s="217"/>
      <c r="DQ234" s="217"/>
      <c r="DR234" s="217"/>
      <c r="DS234" s="217"/>
      <c r="DT234" s="217"/>
      <c r="DU234" s="217"/>
      <c r="DV234" s="217"/>
      <c r="DW234" s="217"/>
      <c r="DX234" s="217"/>
      <c r="DY234" s="217"/>
      <c r="DZ234" s="217"/>
      <c r="EA234" s="217"/>
      <c r="EB234" s="217"/>
      <c r="EC234" s="217"/>
      <c r="ED234" s="217"/>
      <c r="EE234" s="217"/>
      <c r="EF234" s="13"/>
      <c r="EG234" s="208"/>
    </row>
    <row r="235" spans="1:137" ht="12.75">
      <c r="A235" s="215"/>
      <c r="B235" s="215"/>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N235" s="217"/>
      <c r="CO235" s="217"/>
      <c r="CP235" s="217"/>
      <c r="CQ235" s="217"/>
      <c r="CR235" s="217"/>
      <c r="CS235" s="217"/>
      <c r="CT235" s="217"/>
      <c r="CU235" s="217"/>
      <c r="CV235" s="217"/>
      <c r="CW235" s="217"/>
      <c r="CX235" s="217"/>
      <c r="CY235" s="217"/>
      <c r="CZ235" s="3"/>
      <c r="DA235" s="217"/>
      <c r="DB235" s="217"/>
      <c r="DC235" s="217"/>
      <c r="DD235" s="217"/>
      <c r="DE235" s="217"/>
      <c r="DF235" s="217"/>
      <c r="DG235" s="217"/>
      <c r="DH235" s="217"/>
      <c r="DI235" s="217"/>
      <c r="DJ235" s="217"/>
      <c r="DK235" s="217"/>
      <c r="DL235" s="217"/>
      <c r="DM235" s="217"/>
      <c r="DN235" s="217"/>
      <c r="DO235" s="217"/>
      <c r="DP235" s="217"/>
      <c r="DQ235" s="217"/>
      <c r="DR235" s="217"/>
      <c r="DS235" s="217"/>
      <c r="DT235" s="217"/>
      <c r="DU235" s="217"/>
      <c r="DV235" s="217"/>
      <c r="DW235" s="217"/>
      <c r="DX235" s="217"/>
      <c r="DY235" s="217"/>
      <c r="DZ235" s="217"/>
      <c r="EA235" s="217"/>
      <c r="EB235" s="217"/>
      <c r="EC235" s="217"/>
      <c r="ED235" s="217"/>
      <c r="EE235" s="217"/>
      <c r="EF235" s="13"/>
      <c r="EG235" s="208"/>
    </row>
    <row r="236" spans="1:137" ht="12.75">
      <c r="A236" s="215"/>
      <c r="B236" s="215"/>
      <c r="CN236" s="218"/>
      <c r="CO236" s="218"/>
      <c r="CP236" s="218"/>
      <c r="CQ236" s="218"/>
      <c r="CR236" s="218"/>
      <c r="CS236" s="218"/>
      <c r="CT236" s="218"/>
      <c r="CU236" s="218"/>
      <c r="CV236" s="218"/>
      <c r="CW236" s="218"/>
      <c r="CX236" s="218"/>
      <c r="CY236" s="218"/>
      <c r="DA236" s="218"/>
      <c r="DB236" s="218"/>
      <c r="DC236" s="218"/>
      <c r="DD236" s="218"/>
      <c r="DE236" s="218"/>
      <c r="DF236" s="218"/>
      <c r="DG236" s="218"/>
      <c r="DH236" s="218"/>
      <c r="DI236" s="218"/>
      <c r="DJ236" s="218"/>
      <c r="DK236" s="218"/>
      <c r="DL236" s="218"/>
      <c r="DM236" s="218"/>
      <c r="DN236" s="218"/>
      <c r="DO236" s="218"/>
      <c r="DP236" s="218"/>
      <c r="DQ236" s="218"/>
      <c r="DR236" s="218"/>
      <c r="DS236" s="218"/>
      <c r="DT236" s="218"/>
      <c r="DU236" s="218"/>
      <c r="DV236" s="218"/>
      <c r="DW236" s="218"/>
      <c r="DX236" s="218"/>
      <c r="DY236" s="218"/>
      <c r="DZ236" s="218"/>
      <c r="EA236" s="218"/>
      <c r="EB236" s="218"/>
      <c r="EC236" s="218"/>
      <c r="ED236" s="218"/>
      <c r="EE236" s="218"/>
      <c r="EF236" s="13"/>
      <c r="EG236" s="208"/>
    </row>
    <row r="237" spans="1:137" ht="12.75">
      <c r="A237" s="215"/>
      <c r="B237" s="215"/>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N237" s="217"/>
      <c r="CO237" s="217"/>
      <c r="CP237" s="217"/>
      <c r="CQ237" s="217"/>
      <c r="CR237" s="217"/>
      <c r="CS237" s="217"/>
      <c r="CT237" s="217"/>
      <c r="CU237" s="217"/>
      <c r="CV237" s="217"/>
      <c r="CW237" s="217"/>
      <c r="CX237" s="217"/>
      <c r="CY237" s="217"/>
      <c r="CZ237" s="3"/>
      <c r="DA237" s="217"/>
      <c r="DB237" s="217"/>
      <c r="DC237" s="217"/>
      <c r="DD237" s="217"/>
      <c r="DE237" s="217"/>
      <c r="DF237" s="217"/>
      <c r="DG237" s="217"/>
      <c r="DH237" s="217"/>
      <c r="DI237" s="217"/>
      <c r="DJ237" s="217"/>
      <c r="DK237" s="217"/>
      <c r="DL237" s="217"/>
      <c r="DM237" s="217"/>
      <c r="DN237" s="217"/>
      <c r="DO237" s="217"/>
      <c r="DP237" s="217"/>
      <c r="DQ237" s="217"/>
      <c r="DR237" s="217"/>
      <c r="DS237" s="217"/>
      <c r="DT237" s="217"/>
      <c r="DU237" s="217"/>
      <c r="DV237" s="217"/>
      <c r="DW237" s="217"/>
      <c r="DX237" s="217"/>
      <c r="DY237" s="217"/>
      <c r="DZ237" s="217"/>
      <c r="EA237" s="217"/>
      <c r="EB237" s="217"/>
      <c r="EC237" s="217"/>
      <c r="ED237" s="217"/>
      <c r="EE237" s="217"/>
      <c r="EF237" s="13"/>
      <c r="EG237" s="208"/>
    </row>
    <row r="238" spans="48:137" ht="12.75">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N238" s="217"/>
      <c r="CO238" s="217"/>
      <c r="CP238" s="217"/>
      <c r="CQ238" s="217"/>
      <c r="CR238" s="217"/>
      <c r="CS238" s="217"/>
      <c r="CT238" s="217"/>
      <c r="CU238" s="217"/>
      <c r="CV238" s="217"/>
      <c r="CW238" s="217"/>
      <c r="CX238" s="217"/>
      <c r="CY238" s="217"/>
      <c r="CZ238" s="3"/>
      <c r="DA238" s="217"/>
      <c r="DB238" s="217"/>
      <c r="DC238" s="217"/>
      <c r="DD238" s="217"/>
      <c r="DE238" s="217"/>
      <c r="DF238" s="217"/>
      <c r="DG238" s="217"/>
      <c r="DH238" s="217"/>
      <c r="DI238" s="217"/>
      <c r="DJ238" s="217"/>
      <c r="DK238" s="217"/>
      <c r="DL238" s="217"/>
      <c r="DM238" s="217"/>
      <c r="DN238" s="217"/>
      <c r="DO238" s="217"/>
      <c r="DP238" s="217"/>
      <c r="DQ238" s="217"/>
      <c r="DR238" s="217"/>
      <c r="DS238" s="217"/>
      <c r="DT238" s="217"/>
      <c r="DU238" s="217"/>
      <c r="DV238" s="217"/>
      <c r="DW238" s="217"/>
      <c r="DX238" s="217"/>
      <c r="DY238" s="217"/>
      <c r="DZ238" s="217"/>
      <c r="EA238" s="217"/>
      <c r="EB238" s="217"/>
      <c r="EC238" s="217"/>
      <c r="ED238" s="217"/>
      <c r="EE238" s="217"/>
      <c r="EF238" s="13"/>
      <c r="EG238" s="208"/>
    </row>
    <row r="239" spans="48:137" ht="12.75">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N239" s="217"/>
      <c r="CO239" s="217"/>
      <c r="CP239" s="217"/>
      <c r="CQ239" s="217"/>
      <c r="CR239" s="217"/>
      <c r="CS239" s="217"/>
      <c r="CT239" s="217"/>
      <c r="CU239" s="217"/>
      <c r="CV239" s="217"/>
      <c r="CW239" s="217"/>
      <c r="CX239" s="217"/>
      <c r="CY239" s="217"/>
      <c r="CZ239" s="3"/>
      <c r="DA239" s="217"/>
      <c r="DB239" s="217"/>
      <c r="DC239" s="217"/>
      <c r="DD239" s="217"/>
      <c r="DE239" s="217"/>
      <c r="DF239" s="217"/>
      <c r="DG239" s="217"/>
      <c r="DH239" s="217"/>
      <c r="DI239" s="217"/>
      <c r="DJ239" s="217"/>
      <c r="DK239" s="217"/>
      <c r="DL239" s="217"/>
      <c r="DM239" s="217"/>
      <c r="DN239" s="217"/>
      <c r="DO239" s="217"/>
      <c r="DP239" s="217"/>
      <c r="DQ239" s="217"/>
      <c r="DR239" s="217"/>
      <c r="DS239" s="217"/>
      <c r="DT239" s="217"/>
      <c r="DU239" s="217"/>
      <c r="DV239" s="217"/>
      <c r="DW239" s="217"/>
      <c r="DX239" s="217"/>
      <c r="DY239" s="217"/>
      <c r="DZ239" s="217"/>
      <c r="EA239" s="217"/>
      <c r="EB239" s="217"/>
      <c r="EC239" s="217"/>
      <c r="ED239" s="217"/>
      <c r="EE239" s="217"/>
      <c r="EF239" s="13"/>
      <c r="EG239" s="208"/>
    </row>
    <row r="240" spans="1:137" ht="12.75">
      <c r="A240" s="215"/>
      <c r="B240" s="215"/>
      <c r="CN240" s="218"/>
      <c r="CO240" s="218"/>
      <c r="CP240" s="218"/>
      <c r="CQ240" s="218"/>
      <c r="CR240" s="218"/>
      <c r="CS240" s="218"/>
      <c r="CT240" s="218"/>
      <c r="CU240" s="218"/>
      <c r="CV240" s="218"/>
      <c r="CW240" s="218"/>
      <c r="CX240" s="218"/>
      <c r="CY240" s="218"/>
      <c r="DA240" s="218"/>
      <c r="DB240" s="218"/>
      <c r="DC240" s="218"/>
      <c r="DD240" s="218"/>
      <c r="DE240" s="218"/>
      <c r="DF240" s="218"/>
      <c r="DG240" s="218"/>
      <c r="DH240" s="218"/>
      <c r="DI240" s="218"/>
      <c r="DJ240" s="218"/>
      <c r="DK240" s="218"/>
      <c r="DL240" s="218"/>
      <c r="DM240" s="218"/>
      <c r="DN240" s="218"/>
      <c r="DO240" s="218"/>
      <c r="DP240" s="218"/>
      <c r="DQ240" s="218"/>
      <c r="DR240" s="218"/>
      <c r="DS240" s="218"/>
      <c r="DT240" s="218"/>
      <c r="DU240" s="218"/>
      <c r="DV240" s="218"/>
      <c r="DW240" s="218"/>
      <c r="DX240" s="218"/>
      <c r="DY240" s="218"/>
      <c r="DZ240" s="218"/>
      <c r="EA240" s="218"/>
      <c r="EB240" s="218"/>
      <c r="EC240" s="218"/>
      <c r="ED240" s="218"/>
      <c r="EE240" s="218"/>
      <c r="EF240" s="13"/>
      <c r="EG240" s="208"/>
    </row>
    <row r="241" spans="1:137" ht="12.75">
      <c r="A241" s="215"/>
      <c r="B241" s="215"/>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N241" s="217"/>
      <c r="CO241" s="217"/>
      <c r="CP241" s="217"/>
      <c r="CQ241" s="217"/>
      <c r="CR241" s="217"/>
      <c r="CS241" s="217"/>
      <c r="CT241" s="217"/>
      <c r="CU241" s="217"/>
      <c r="CV241" s="217"/>
      <c r="CW241" s="217"/>
      <c r="CX241" s="217"/>
      <c r="CY241" s="217"/>
      <c r="CZ241" s="3"/>
      <c r="DA241" s="217"/>
      <c r="DB241" s="217"/>
      <c r="DC241" s="217"/>
      <c r="DD241" s="217"/>
      <c r="DE241" s="217"/>
      <c r="DF241" s="217"/>
      <c r="DG241" s="217"/>
      <c r="DH241" s="217"/>
      <c r="DI241" s="217"/>
      <c r="DJ241" s="217"/>
      <c r="DK241" s="217"/>
      <c r="DL241" s="217"/>
      <c r="DM241" s="217"/>
      <c r="DN241" s="217"/>
      <c r="DO241" s="217"/>
      <c r="DP241" s="217"/>
      <c r="DQ241" s="217"/>
      <c r="DR241" s="217"/>
      <c r="DS241" s="217"/>
      <c r="DT241" s="217"/>
      <c r="DU241" s="217"/>
      <c r="DV241" s="217"/>
      <c r="DW241" s="217"/>
      <c r="DX241" s="217"/>
      <c r="DY241" s="217"/>
      <c r="DZ241" s="217"/>
      <c r="EA241" s="217"/>
      <c r="EB241" s="217"/>
      <c r="EC241" s="217"/>
      <c r="ED241" s="217"/>
      <c r="EE241" s="217"/>
      <c r="EF241" s="13"/>
      <c r="EG241" s="208"/>
    </row>
    <row r="242" spans="1:137" ht="12.75">
      <c r="A242" s="215"/>
      <c r="B242" s="215"/>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217"/>
      <c r="CN242" s="217"/>
      <c r="CO242" s="217"/>
      <c r="CP242" s="217"/>
      <c r="CQ242" s="217"/>
      <c r="CR242" s="217"/>
      <c r="CS242" s="217"/>
      <c r="CT242" s="217"/>
      <c r="CU242" s="217"/>
      <c r="CV242" s="217"/>
      <c r="CW242" s="217"/>
      <c r="CX242" s="217"/>
      <c r="CY242" s="217"/>
      <c r="CZ242" s="3"/>
      <c r="DA242" s="217"/>
      <c r="DB242" s="217"/>
      <c r="DC242" s="217"/>
      <c r="DD242" s="217"/>
      <c r="DE242" s="217"/>
      <c r="DF242" s="217"/>
      <c r="DG242" s="217"/>
      <c r="DH242" s="217"/>
      <c r="DI242" s="217"/>
      <c r="DJ242" s="217"/>
      <c r="DK242" s="217"/>
      <c r="DL242" s="217"/>
      <c r="DM242" s="217"/>
      <c r="DN242" s="217"/>
      <c r="DO242" s="217"/>
      <c r="DP242" s="217"/>
      <c r="DQ242" s="217"/>
      <c r="DR242" s="217"/>
      <c r="DS242" s="217"/>
      <c r="DT242" s="217"/>
      <c r="DU242" s="217"/>
      <c r="DV242" s="217"/>
      <c r="DW242" s="217"/>
      <c r="DX242" s="217"/>
      <c r="DY242" s="217"/>
      <c r="DZ242" s="217"/>
      <c r="EA242" s="217"/>
      <c r="EB242" s="217"/>
      <c r="EC242" s="217"/>
      <c r="ED242" s="217"/>
      <c r="EE242" s="217"/>
      <c r="EF242" s="13"/>
      <c r="EG242" s="208"/>
    </row>
    <row r="243" spans="1:137" ht="12.75">
      <c r="A243" s="215"/>
      <c r="B243" s="215"/>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N243" s="217"/>
      <c r="CO243" s="217"/>
      <c r="CP243" s="217"/>
      <c r="CQ243" s="217"/>
      <c r="CR243" s="217"/>
      <c r="CS243" s="217"/>
      <c r="CT243" s="217"/>
      <c r="CU243" s="217"/>
      <c r="CV243" s="217"/>
      <c r="CW243" s="217"/>
      <c r="CX243" s="217"/>
      <c r="CY243" s="217"/>
      <c r="CZ243" s="3"/>
      <c r="DA243" s="217"/>
      <c r="DB243" s="217"/>
      <c r="DC243" s="217"/>
      <c r="DD243" s="217"/>
      <c r="DE243" s="217"/>
      <c r="DF243" s="217"/>
      <c r="DG243" s="217"/>
      <c r="DH243" s="217"/>
      <c r="DI243" s="217"/>
      <c r="DJ243" s="217"/>
      <c r="DK243" s="217"/>
      <c r="DL243" s="217"/>
      <c r="DM243" s="217"/>
      <c r="DN243" s="217"/>
      <c r="DO243" s="217"/>
      <c r="DP243" s="217"/>
      <c r="DQ243" s="217"/>
      <c r="DR243" s="217"/>
      <c r="DS243" s="217"/>
      <c r="DT243" s="217"/>
      <c r="DU243" s="217"/>
      <c r="DV243" s="217"/>
      <c r="DW243" s="217"/>
      <c r="DX243" s="217"/>
      <c r="DY243" s="217"/>
      <c r="DZ243" s="217"/>
      <c r="EA243" s="217"/>
      <c r="EB243" s="217"/>
      <c r="EC243" s="217"/>
      <c r="ED243" s="217"/>
      <c r="EE243" s="217"/>
      <c r="EF243" s="13"/>
      <c r="EG243" s="208"/>
    </row>
    <row r="244" spans="1:137" ht="12.75">
      <c r="A244" s="215"/>
      <c r="B244" s="215"/>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N244" s="217"/>
      <c r="CO244" s="217"/>
      <c r="CP244" s="217"/>
      <c r="CQ244" s="217"/>
      <c r="CR244" s="217"/>
      <c r="CS244" s="217"/>
      <c r="CT244" s="217"/>
      <c r="CU244" s="217"/>
      <c r="CV244" s="217"/>
      <c r="CW244" s="217"/>
      <c r="CX244" s="217"/>
      <c r="CY244" s="217"/>
      <c r="CZ244" s="3"/>
      <c r="DA244" s="217"/>
      <c r="DB244" s="217"/>
      <c r="DC244" s="217"/>
      <c r="DD244" s="217"/>
      <c r="DE244" s="217"/>
      <c r="DF244" s="217"/>
      <c r="DG244" s="217"/>
      <c r="DH244" s="217"/>
      <c r="DI244" s="217"/>
      <c r="DJ244" s="217"/>
      <c r="DK244" s="217"/>
      <c r="DL244" s="217"/>
      <c r="DM244" s="217"/>
      <c r="DN244" s="217"/>
      <c r="DO244" s="217"/>
      <c r="DP244" s="217"/>
      <c r="DQ244" s="217"/>
      <c r="DR244" s="217"/>
      <c r="DS244" s="217"/>
      <c r="DT244" s="217"/>
      <c r="DU244" s="217"/>
      <c r="DV244" s="217"/>
      <c r="DW244" s="217"/>
      <c r="DX244" s="217"/>
      <c r="DY244" s="217"/>
      <c r="DZ244" s="217"/>
      <c r="EA244" s="217"/>
      <c r="EB244" s="217"/>
      <c r="EC244" s="217"/>
      <c r="ED244" s="217"/>
      <c r="EE244" s="217"/>
      <c r="EF244" s="13"/>
      <c r="EG244" s="208"/>
    </row>
    <row r="245" spans="1:137" ht="12.75">
      <c r="A245" s="215"/>
      <c r="B245" s="215"/>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N245" s="217"/>
      <c r="CO245" s="217"/>
      <c r="CP245" s="217"/>
      <c r="CQ245" s="217"/>
      <c r="CR245" s="217"/>
      <c r="CS245" s="217"/>
      <c r="CT245" s="217"/>
      <c r="CU245" s="217"/>
      <c r="CV245" s="217"/>
      <c r="CW245" s="217"/>
      <c r="CX245" s="217"/>
      <c r="CY245" s="217"/>
      <c r="CZ245" s="3"/>
      <c r="DA245" s="217"/>
      <c r="DB245" s="217"/>
      <c r="DC245" s="217"/>
      <c r="DD245" s="217"/>
      <c r="DE245" s="217"/>
      <c r="DF245" s="217"/>
      <c r="DG245" s="217"/>
      <c r="DH245" s="217"/>
      <c r="DI245" s="217"/>
      <c r="DJ245" s="217"/>
      <c r="DK245" s="217"/>
      <c r="DL245" s="217"/>
      <c r="DM245" s="217"/>
      <c r="DN245" s="217"/>
      <c r="DO245" s="217"/>
      <c r="DP245" s="217"/>
      <c r="DQ245" s="217"/>
      <c r="DR245" s="217"/>
      <c r="DS245" s="217"/>
      <c r="DT245" s="217"/>
      <c r="DU245" s="217"/>
      <c r="DV245" s="217"/>
      <c r="DW245" s="217"/>
      <c r="DX245" s="217"/>
      <c r="DY245" s="217"/>
      <c r="DZ245" s="217"/>
      <c r="EA245" s="217"/>
      <c r="EB245" s="217"/>
      <c r="EC245" s="217"/>
      <c r="ED245" s="217"/>
      <c r="EE245" s="217"/>
      <c r="EF245" s="13"/>
      <c r="EG245" s="208"/>
    </row>
    <row r="246" spans="1:137" ht="12.75">
      <c r="A246" s="215"/>
      <c r="B246" s="215"/>
      <c r="CN246" s="218"/>
      <c r="CO246" s="218"/>
      <c r="CP246" s="218"/>
      <c r="CQ246" s="218"/>
      <c r="CR246" s="218"/>
      <c r="CS246" s="218"/>
      <c r="CT246" s="218"/>
      <c r="CU246" s="218"/>
      <c r="CV246" s="218"/>
      <c r="CW246" s="218"/>
      <c r="CX246" s="218"/>
      <c r="CY246" s="218"/>
      <c r="DA246" s="218"/>
      <c r="DB246" s="218"/>
      <c r="DC246" s="218"/>
      <c r="DD246" s="218"/>
      <c r="DE246" s="218"/>
      <c r="DF246" s="218"/>
      <c r="DG246" s="218"/>
      <c r="DH246" s="218"/>
      <c r="DI246" s="218"/>
      <c r="DJ246" s="218"/>
      <c r="DK246" s="218"/>
      <c r="DL246" s="218"/>
      <c r="DM246" s="218"/>
      <c r="DN246" s="218"/>
      <c r="DO246" s="218"/>
      <c r="DP246" s="218"/>
      <c r="DQ246" s="218"/>
      <c r="DR246" s="218"/>
      <c r="DS246" s="218"/>
      <c r="DT246" s="218"/>
      <c r="DU246" s="218"/>
      <c r="DV246" s="218"/>
      <c r="DW246" s="218"/>
      <c r="DX246" s="218"/>
      <c r="DY246" s="218"/>
      <c r="DZ246" s="218"/>
      <c r="EA246" s="218"/>
      <c r="EB246" s="218"/>
      <c r="EC246" s="218"/>
      <c r="ED246" s="218"/>
      <c r="EE246" s="218"/>
      <c r="EF246" s="13"/>
      <c r="EG246" s="208"/>
    </row>
    <row r="247" spans="1:137" ht="12.75">
      <c r="A247" s="215"/>
      <c r="B247" s="215"/>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N247" s="217"/>
      <c r="CO247" s="217"/>
      <c r="CP247" s="217"/>
      <c r="CQ247" s="217"/>
      <c r="CR247" s="217"/>
      <c r="CS247" s="217"/>
      <c r="CT247" s="217"/>
      <c r="CU247" s="217"/>
      <c r="CV247" s="217"/>
      <c r="CW247" s="217"/>
      <c r="CX247" s="217"/>
      <c r="CY247" s="217"/>
      <c r="CZ247" s="3"/>
      <c r="DA247" s="217"/>
      <c r="DB247" s="217"/>
      <c r="DC247" s="217"/>
      <c r="DD247" s="217"/>
      <c r="DE247" s="217"/>
      <c r="DF247" s="217"/>
      <c r="DG247" s="217"/>
      <c r="DH247" s="217"/>
      <c r="DI247" s="217"/>
      <c r="DJ247" s="217"/>
      <c r="DK247" s="217"/>
      <c r="DL247" s="217"/>
      <c r="DM247" s="217"/>
      <c r="DN247" s="217"/>
      <c r="DO247" s="217"/>
      <c r="DP247" s="217"/>
      <c r="DQ247" s="217"/>
      <c r="DR247" s="217"/>
      <c r="DS247" s="217"/>
      <c r="DT247" s="217"/>
      <c r="DU247" s="217"/>
      <c r="DV247" s="217"/>
      <c r="DW247" s="217"/>
      <c r="DX247" s="217"/>
      <c r="DY247" s="217"/>
      <c r="DZ247" s="217"/>
      <c r="EA247" s="217"/>
      <c r="EB247" s="217"/>
      <c r="EC247" s="217"/>
      <c r="ED247" s="217"/>
      <c r="EE247" s="217"/>
      <c r="EF247" s="13"/>
      <c r="EG247" s="208"/>
    </row>
    <row r="248" spans="1:137" ht="12.75">
      <c r="A248" s="215"/>
      <c r="AV248" s="217"/>
      <c r="AW248" s="217"/>
      <c r="AX248" s="217"/>
      <c r="AY248" s="217"/>
      <c r="AZ248" s="217"/>
      <c r="BA248" s="217"/>
      <c r="BB248" s="217"/>
      <c r="BC248" s="217"/>
      <c r="BD248" s="217"/>
      <c r="BE248" s="217"/>
      <c r="BF248" s="217"/>
      <c r="BG248" s="217"/>
      <c r="BH248" s="3"/>
      <c r="BI248" s="217"/>
      <c r="BJ248" s="217"/>
      <c r="BK248" s="217"/>
      <c r="BL248" s="217"/>
      <c r="BM248" s="217"/>
      <c r="BN248" s="217"/>
      <c r="BO248" s="217"/>
      <c r="BP248" s="217"/>
      <c r="BQ248" s="217"/>
      <c r="BR248" s="217"/>
      <c r="BS248" s="217"/>
      <c r="BT248" s="217"/>
      <c r="BU248" s="217"/>
      <c r="BV248" s="217"/>
      <c r="BW248" s="217"/>
      <c r="BX248" s="217"/>
      <c r="BY248" s="217"/>
      <c r="BZ248" s="217"/>
      <c r="CA248" s="217"/>
      <c r="CB248" s="217"/>
      <c r="CC248" s="217"/>
      <c r="CD248" s="217"/>
      <c r="CE248" s="217"/>
      <c r="CF248" s="217"/>
      <c r="CG248" s="217"/>
      <c r="CH248" s="217"/>
      <c r="CI248" s="217"/>
      <c r="CJ248" s="217"/>
      <c r="CK248" s="217"/>
      <c r="CL248" s="217"/>
      <c r="CM248" s="217"/>
      <c r="CN248" s="217"/>
      <c r="CO248" s="217"/>
      <c r="CP248" s="217"/>
      <c r="CQ248" s="217"/>
      <c r="CR248" s="217"/>
      <c r="CS248" s="217"/>
      <c r="CT248" s="217"/>
      <c r="CU248" s="217"/>
      <c r="CV248" s="217"/>
      <c r="CW248" s="217"/>
      <c r="CX248" s="217"/>
      <c r="CY248" s="217"/>
      <c r="CZ248" s="3"/>
      <c r="DA248" s="217"/>
      <c r="DB248" s="217"/>
      <c r="DC248" s="217"/>
      <c r="DD248" s="217"/>
      <c r="DE248" s="217"/>
      <c r="DF248" s="217"/>
      <c r="DG248" s="217"/>
      <c r="DH248" s="217"/>
      <c r="DI248" s="217"/>
      <c r="DJ248" s="217"/>
      <c r="DK248" s="217"/>
      <c r="DL248" s="217"/>
      <c r="DM248" s="217"/>
      <c r="DN248" s="217"/>
      <c r="DO248" s="217"/>
      <c r="DP248" s="217"/>
      <c r="DQ248" s="217"/>
      <c r="DR248" s="217"/>
      <c r="DS248" s="217"/>
      <c r="DT248" s="217"/>
      <c r="DU248" s="217"/>
      <c r="DV248" s="217"/>
      <c r="DW248" s="217"/>
      <c r="DX248" s="217"/>
      <c r="DY248" s="217"/>
      <c r="DZ248" s="217"/>
      <c r="EA248" s="217"/>
      <c r="EB248" s="217"/>
      <c r="EC248" s="217"/>
      <c r="ED248" s="217"/>
      <c r="EE248" s="217"/>
      <c r="EF248" s="13"/>
      <c r="EG248" s="208"/>
    </row>
    <row r="249" spans="1:137" ht="12.75">
      <c r="A249" s="209"/>
      <c r="B249" s="210"/>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N249" s="217"/>
      <c r="CO249" s="217"/>
      <c r="CP249" s="217"/>
      <c r="CQ249" s="217"/>
      <c r="CR249" s="217"/>
      <c r="CS249" s="217"/>
      <c r="CT249" s="217"/>
      <c r="CU249" s="217"/>
      <c r="CV249" s="217"/>
      <c r="CW249" s="217"/>
      <c r="CX249" s="217"/>
      <c r="CY249" s="217"/>
      <c r="CZ249" s="3"/>
      <c r="DA249" s="217"/>
      <c r="DB249" s="217"/>
      <c r="DC249" s="217"/>
      <c r="DD249" s="217"/>
      <c r="DE249" s="217"/>
      <c r="DF249" s="217"/>
      <c r="DG249" s="217"/>
      <c r="DH249" s="217"/>
      <c r="DI249" s="217"/>
      <c r="DJ249" s="217"/>
      <c r="DK249" s="217"/>
      <c r="DL249" s="217"/>
      <c r="DM249" s="217"/>
      <c r="DN249" s="217"/>
      <c r="DO249" s="217"/>
      <c r="DP249" s="217"/>
      <c r="DQ249" s="217"/>
      <c r="DR249" s="217"/>
      <c r="DS249" s="217"/>
      <c r="DT249" s="217"/>
      <c r="DU249" s="217"/>
      <c r="DV249" s="217"/>
      <c r="DW249" s="217"/>
      <c r="DX249" s="217"/>
      <c r="DY249" s="217"/>
      <c r="DZ249" s="217"/>
      <c r="EA249" s="217"/>
      <c r="EB249" s="217"/>
      <c r="EC249" s="217"/>
      <c r="ED249" s="217"/>
      <c r="EE249" s="217"/>
      <c r="EF249" s="13"/>
      <c r="EG249" s="208"/>
    </row>
    <row r="250" spans="1:137" ht="12.75">
      <c r="A250" s="215"/>
      <c r="B250" s="215"/>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N250" s="217"/>
      <c r="CO250" s="217"/>
      <c r="CP250" s="217"/>
      <c r="CQ250" s="217"/>
      <c r="CR250" s="217"/>
      <c r="CS250" s="217"/>
      <c r="CT250" s="217"/>
      <c r="CU250" s="217"/>
      <c r="CV250" s="217"/>
      <c r="CW250" s="217"/>
      <c r="CX250" s="217"/>
      <c r="CY250" s="217"/>
      <c r="CZ250" s="3"/>
      <c r="DA250" s="217"/>
      <c r="DB250" s="217"/>
      <c r="DC250" s="217"/>
      <c r="DD250" s="217"/>
      <c r="DE250" s="217"/>
      <c r="DF250" s="217"/>
      <c r="DG250" s="217"/>
      <c r="DH250" s="217"/>
      <c r="DI250" s="217"/>
      <c r="DJ250" s="217"/>
      <c r="DK250" s="217"/>
      <c r="DL250" s="217"/>
      <c r="DM250" s="217"/>
      <c r="DN250" s="217"/>
      <c r="DO250" s="217"/>
      <c r="DP250" s="217"/>
      <c r="DQ250" s="217"/>
      <c r="DR250" s="217"/>
      <c r="DS250" s="217"/>
      <c r="DT250" s="217"/>
      <c r="DU250" s="217"/>
      <c r="DV250" s="217"/>
      <c r="DW250" s="217"/>
      <c r="DX250" s="217"/>
      <c r="DY250" s="217"/>
      <c r="DZ250" s="217"/>
      <c r="EA250" s="217"/>
      <c r="EB250" s="217"/>
      <c r="EC250" s="217"/>
      <c r="ED250" s="217"/>
      <c r="EE250" s="217"/>
      <c r="EF250" s="13"/>
      <c r="EG250" s="208"/>
    </row>
    <row r="251" spans="1:137" ht="12.75">
      <c r="A251" s="215"/>
      <c r="B251" s="215"/>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N251" s="217"/>
      <c r="CO251" s="217"/>
      <c r="CP251" s="217"/>
      <c r="CQ251" s="217"/>
      <c r="CR251" s="217"/>
      <c r="CS251" s="217"/>
      <c r="CT251" s="217"/>
      <c r="CU251" s="217"/>
      <c r="CV251" s="217"/>
      <c r="CW251" s="217"/>
      <c r="CX251" s="217"/>
      <c r="CY251" s="217"/>
      <c r="CZ251" s="3"/>
      <c r="DA251" s="217"/>
      <c r="DB251" s="217"/>
      <c r="DC251" s="217"/>
      <c r="DD251" s="217"/>
      <c r="DE251" s="217"/>
      <c r="DF251" s="217"/>
      <c r="DG251" s="217"/>
      <c r="DH251" s="217"/>
      <c r="DI251" s="217"/>
      <c r="DJ251" s="217"/>
      <c r="DK251" s="217"/>
      <c r="DL251" s="217"/>
      <c r="DM251" s="217"/>
      <c r="DN251" s="217"/>
      <c r="DO251" s="217"/>
      <c r="DP251" s="217"/>
      <c r="DQ251" s="217"/>
      <c r="DR251" s="217"/>
      <c r="DS251" s="217"/>
      <c r="DT251" s="217"/>
      <c r="DU251" s="217"/>
      <c r="DV251" s="217"/>
      <c r="DW251" s="217"/>
      <c r="DX251" s="217"/>
      <c r="DY251" s="217"/>
      <c r="DZ251" s="217"/>
      <c r="EA251" s="217"/>
      <c r="EB251" s="217"/>
      <c r="EC251" s="217"/>
      <c r="ED251" s="217"/>
      <c r="EE251" s="217"/>
      <c r="EF251" s="13"/>
      <c r="EG251" s="208"/>
    </row>
    <row r="252" spans="1:137" ht="12.75">
      <c r="A252" s="215"/>
      <c r="B252" s="215"/>
      <c r="AV252" s="217"/>
      <c r="AW252" s="217"/>
      <c r="AX252" s="217"/>
      <c r="AY252" s="217"/>
      <c r="AZ252" s="217"/>
      <c r="BA252" s="217"/>
      <c r="BB252" s="217"/>
      <c r="BC252" s="217"/>
      <c r="BD252" s="217"/>
      <c r="BE252" s="217"/>
      <c r="BF252" s="217"/>
      <c r="BG252" s="217"/>
      <c r="BH252" s="3"/>
      <c r="BI252" s="217"/>
      <c r="BJ252" s="217"/>
      <c r="BK252" s="217"/>
      <c r="BL252" s="217"/>
      <c r="BM252" s="217"/>
      <c r="BN252" s="217"/>
      <c r="BO252" s="217"/>
      <c r="BP252" s="217"/>
      <c r="BQ252" s="217"/>
      <c r="BR252" s="217"/>
      <c r="BS252" s="217"/>
      <c r="BT252" s="217"/>
      <c r="BU252" s="217"/>
      <c r="BV252" s="217"/>
      <c r="BW252" s="217"/>
      <c r="BX252" s="217"/>
      <c r="BY252" s="217"/>
      <c r="BZ252" s="217"/>
      <c r="CA252" s="217"/>
      <c r="CB252" s="217"/>
      <c r="CC252" s="217"/>
      <c r="CD252" s="217"/>
      <c r="CE252" s="217"/>
      <c r="CF252" s="217"/>
      <c r="CG252" s="217"/>
      <c r="CH252" s="217"/>
      <c r="CI252" s="217"/>
      <c r="CJ252" s="217"/>
      <c r="CK252" s="217"/>
      <c r="CL252" s="217"/>
      <c r="CM252" s="217"/>
      <c r="CN252" s="217"/>
      <c r="CO252" s="217"/>
      <c r="CP252" s="217"/>
      <c r="CQ252" s="217"/>
      <c r="CR252" s="217"/>
      <c r="CS252" s="217"/>
      <c r="CT252" s="217"/>
      <c r="CU252" s="217"/>
      <c r="CV252" s="217"/>
      <c r="CW252" s="217"/>
      <c r="CX252" s="217"/>
      <c r="CY252" s="217"/>
      <c r="CZ252" s="3"/>
      <c r="DA252" s="217"/>
      <c r="DB252" s="217"/>
      <c r="DC252" s="217"/>
      <c r="DD252" s="217"/>
      <c r="DE252" s="217"/>
      <c r="DF252" s="217"/>
      <c r="DG252" s="217"/>
      <c r="DH252" s="217"/>
      <c r="DI252" s="217"/>
      <c r="DJ252" s="217"/>
      <c r="DK252" s="217"/>
      <c r="DL252" s="217"/>
      <c r="DM252" s="217"/>
      <c r="DN252" s="217"/>
      <c r="DO252" s="217"/>
      <c r="DP252" s="217"/>
      <c r="DQ252" s="217"/>
      <c r="DR252" s="217"/>
      <c r="DS252" s="217"/>
      <c r="DT252" s="217"/>
      <c r="DU252" s="217"/>
      <c r="DV252" s="217"/>
      <c r="DW252" s="217"/>
      <c r="DX252" s="217"/>
      <c r="DY252" s="217"/>
      <c r="DZ252" s="217"/>
      <c r="EA252" s="217"/>
      <c r="EB252" s="217"/>
      <c r="EC252" s="217"/>
      <c r="ED252" s="217"/>
      <c r="EE252" s="217"/>
      <c r="EF252" s="13"/>
      <c r="EG252" s="208"/>
    </row>
    <row r="253" spans="1:137" ht="12.75">
      <c r="A253" s="215"/>
      <c r="B253" s="215"/>
      <c r="CN253" s="218"/>
      <c r="CO253" s="218"/>
      <c r="CP253" s="218"/>
      <c r="CQ253" s="218"/>
      <c r="CR253" s="218"/>
      <c r="CS253" s="218"/>
      <c r="CT253" s="218"/>
      <c r="CU253" s="218"/>
      <c r="CV253" s="218"/>
      <c r="CW253" s="218"/>
      <c r="CX253" s="218"/>
      <c r="CY253" s="218"/>
      <c r="DA253" s="218"/>
      <c r="DB253" s="218"/>
      <c r="DC253" s="218"/>
      <c r="DD253" s="218"/>
      <c r="DE253" s="218"/>
      <c r="DF253" s="218"/>
      <c r="DG253" s="218"/>
      <c r="DH253" s="218"/>
      <c r="DI253" s="218"/>
      <c r="DJ253" s="218"/>
      <c r="DK253" s="218"/>
      <c r="DL253" s="218"/>
      <c r="DM253" s="218"/>
      <c r="DN253" s="218"/>
      <c r="DO253" s="218"/>
      <c r="DP253" s="218"/>
      <c r="DQ253" s="218"/>
      <c r="DR253" s="218"/>
      <c r="DS253" s="218"/>
      <c r="DT253" s="218"/>
      <c r="DU253" s="218"/>
      <c r="DV253" s="218"/>
      <c r="DW253" s="218"/>
      <c r="DX253" s="218"/>
      <c r="DY253" s="218"/>
      <c r="DZ253" s="218"/>
      <c r="EA253" s="218"/>
      <c r="EB253" s="218"/>
      <c r="EC253" s="218"/>
      <c r="ED253" s="218"/>
      <c r="EE253" s="218"/>
      <c r="EF253" s="13"/>
      <c r="EG253" s="208"/>
    </row>
    <row r="254" spans="1:137" ht="12.75">
      <c r="A254" s="215"/>
      <c r="B254" s="215"/>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N254" s="217"/>
      <c r="CO254" s="217"/>
      <c r="CP254" s="217"/>
      <c r="CQ254" s="217"/>
      <c r="CR254" s="217"/>
      <c r="CS254" s="217"/>
      <c r="CT254" s="217"/>
      <c r="CU254" s="217"/>
      <c r="CV254" s="217"/>
      <c r="CW254" s="217"/>
      <c r="CX254" s="217"/>
      <c r="CY254" s="217"/>
      <c r="CZ254" s="3"/>
      <c r="DA254" s="217"/>
      <c r="DB254" s="217"/>
      <c r="DC254" s="217"/>
      <c r="DD254" s="217"/>
      <c r="DE254" s="217"/>
      <c r="DF254" s="217"/>
      <c r="DG254" s="217"/>
      <c r="DH254" s="217"/>
      <c r="DI254" s="217"/>
      <c r="DJ254" s="217"/>
      <c r="DK254" s="217"/>
      <c r="DL254" s="217"/>
      <c r="DM254" s="217"/>
      <c r="DN254" s="217"/>
      <c r="DO254" s="217"/>
      <c r="DP254" s="217"/>
      <c r="DQ254" s="217"/>
      <c r="DR254" s="217"/>
      <c r="DS254" s="217"/>
      <c r="DT254" s="217"/>
      <c r="DU254" s="217"/>
      <c r="DV254" s="217"/>
      <c r="DW254" s="217"/>
      <c r="DX254" s="217"/>
      <c r="DY254" s="217"/>
      <c r="DZ254" s="217"/>
      <c r="EA254" s="217"/>
      <c r="EB254" s="217"/>
      <c r="EC254" s="217"/>
      <c r="ED254" s="217"/>
      <c r="EE254" s="217"/>
      <c r="EF254" s="13"/>
      <c r="EG254" s="208"/>
    </row>
    <row r="255" spans="1:137" ht="12.75">
      <c r="A255" s="215"/>
      <c r="B255" s="215"/>
      <c r="CN255" s="218"/>
      <c r="CO255" s="218"/>
      <c r="CP255" s="218"/>
      <c r="CQ255" s="218"/>
      <c r="CR255" s="218"/>
      <c r="CS255" s="218"/>
      <c r="CT255" s="218"/>
      <c r="CU255" s="218"/>
      <c r="CV255" s="218"/>
      <c r="CW255" s="218"/>
      <c r="CX255" s="218"/>
      <c r="CY255" s="218"/>
      <c r="DA255" s="218"/>
      <c r="DB255" s="218"/>
      <c r="DC255" s="218"/>
      <c r="DD255" s="218"/>
      <c r="DE255" s="218"/>
      <c r="DF255" s="218"/>
      <c r="DG255" s="218"/>
      <c r="DH255" s="218"/>
      <c r="DI255" s="218"/>
      <c r="DJ255" s="218"/>
      <c r="DK255" s="218"/>
      <c r="DL255" s="218"/>
      <c r="DM255" s="218"/>
      <c r="DN255" s="218"/>
      <c r="DO255" s="218"/>
      <c r="DP255" s="218"/>
      <c r="DQ255" s="218"/>
      <c r="DR255" s="218"/>
      <c r="DS255" s="218"/>
      <c r="DT255" s="218"/>
      <c r="DU255" s="218"/>
      <c r="DV255" s="218"/>
      <c r="DW255" s="218"/>
      <c r="DX255" s="218"/>
      <c r="DY255" s="218"/>
      <c r="DZ255" s="218"/>
      <c r="EA255" s="218"/>
      <c r="EB255" s="218"/>
      <c r="EC255" s="218"/>
      <c r="ED255" s="218"/>
      <c r="EE255" s="218"/>
      <c r="EF255" s="13"/>
      <c r="EG255" s="208"/>
    </row>
    <row r="256" spans="1:137" ht="12.75">
      <c r="A256" s="215"/>
      <c r="B256" s="215"/>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N256" s="217"/>
      <c r="CO256" s="217"/>
      <c r="CP256" s="217"/>
      <c r="CQ256" s="217"/>
      <c r="CR256" s="217"/>
      <c r="CS256" s="217"/>
      <c r="CT256" s="217"/>
      <c r="CU256" s="217"/>
      <c r="CV256" s="217"/>
      <c r="CW256" s="217"/>
      <c r="CX256" s="217"/>
      <c r="CY256" s="217"/>
      <c r="CZ256" s="3"/>
      <c r="DA256" s="217"/>
      <c r="DB256" s="217"/>
      <c r="DC256" s="217"/>
      <c r="DD256" s="217"/>
      <c r="DE256" s="217"/>
      <c r="DF256" s="217"/>
      <c r="DG256" s="217"/>
      <c r="DH256" s="217"/>
      <c r="DI256" s="217"/>
      <c r="DJ256" s="217"/>
      <c r="DK256" s="217"/>
      <c r="DL256" s="217"/>
      <c r="DM256" s="217"/>
      <c r="DN256" s="217"/>
      <c r="DO256" s="217"/>
      <c r="DP256" s="217"/>
      <c r="DQ256" s="217"/>
      <c r="DR256" s="217"/>
      <c r="DS256" s="217"/>
      <c r="DT256" s="217"/>
      <c r="DU256" s="217"/>
      <c r="DV256" s="217"/>
      <c r="DW256" s="217"/>
      <c r="DX256" s="217"/>
      <c r="DY256" s="217"/>
      <c r="DZ256" s="217"/>
      <c r="EA256" s="217"/>
      <c r="EB256" s="217"/>
      <c r="EC256" s="217"/>
      <c r="ED256" s="217"/>
      <c r="EE256" s="217"/>
      <c r="EF256" s="13"/>
      <c r="EG256" s="208"/>
    </row>
    <row r="257" spans="1:137" ht="12.75">
      <c r="A257" s="215"/>
      <c r="B257" s="215"/>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N257" s="217"/>
      <c r="CO257" s="217"/>
      <c r="CP257" s="217"/>
      <c r="CQ257" s="217"/>
      <c r="CR257" s="217"/>
      <c r="CS257" s="217"/>
      <c r="CT257" s="217"/>
      <c r="CU257" s="217"/>
      <c r="CV257" s="217"/>
      <c r="CW257" s="217"/>
      <c r="CX257" s="217"/>
      <c r="CY257" s="217"/>
      <c r="CZ257" s="3"/>
      <c r="DA257" s="217"/>
      <c r="DB257" s="217"/>
      <c r="DC257" s="217"/>
      <c r="DD257" s="217"/>
      <c r="DE257" s="217"/>
      <c r="DF257" s="217"/>
      <c r="DG257" s="217"/>
      <c r="DH257" s="217"/>
      <c r="DI257" s="217"/>
      <c r="DJ257" s="217"/>
      <c r="DK257" s="217"/>
      <c r="DL257" s="217"/>
      <c r="DM257" s="217"/>
      <c r="DN257" s="217"/>
      <c r="DO257" s="217"/>
      <c r="DP257" s="217"/>
      <c r="DQ257" s="217"/>
      <c r="DR257" s="217"/>
      <c r="DS257" s="217"/>
      <c r="DT257" s="217"/>
      <c r="DU257" s="217"/>
      <c r="DV257" s="217"/>
      <c r="DW257" s="217"/>
      <c r="DX257" s="217"/>
      <c r="DY257" s="217"/>
      <c r="DZ257" s="217"/>
      <c r="EA257" s="217"/>
      <c r="EB257" s="217"/>
      <c r="EC257" s="217"/>
      <c r="ED257" s="217"/>
      <c r="EE257" s="217"/>
      <c r="EF257" s="13"/>
      <c r="EG257" s="208"/>
    </row>
    <row r="258" spans="1:137" ht="12.75">
      <c r="A258" s="215"/>
      <c r="B258" s="215"/>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N258" s="217"/>
      <c r="CO258" s="217"/>
      <c r="CP258" s="217"/>
      <c r="CQ258" s="217"/>
      <c r="CR258" s="217"/>
      <c r="CS258" s="217"/>
      <c r="CT258" s="217"/>
      <c r="CU258" s="217"/>
      <c r="CV258" s="217"/>
      <c r="CW258" s="217"/>
      <c r="CX258" s="217"/>
      <c r="CY258" s="217"/>
      <c r="CZ258" s="3"/>
      <c r="DA258" s="217"/>
      <c r="DB258" s="217"/>
      <c r="DC258" s="217"/>
      <c r="DD258" s="217"/>
      <c r="DE258" s="217"/>
      <c r="DF258" s="217"/>
      <c r="DG258" s="217"/>
      <c r="DH258" s="217"/>
      <c r="DI258" s="217"/>
      <c r="DJ258" s="217"/>
      <c r="DK258" s="217"/>
      <c r="DL258" s="217"/>
      <c r="DM258" s="217"/>
      <c r="DN258" s="217"/>
      <c r="DO258" s="217"/>
      <c r="DP258" s="217"/>
      <c r="DQ258" s="217"/>
      <c r="DR258" s="217"/>
      <c r="DS258" s="217"/>
      <c r="DT258" s="217"/>
      <c r="DU258" s="217"/>
      <c r="DV258" s="217"/>
      <c r="DW258" s="217"/>
      <c r="DX258" s="217"/>
      <c r="DY258" s="217"/>
      <c r="DZ258" s="217"/>
      <c r="EA258" s="217"/>
      <c r="EB258" s="217"/>
      <c r="EC258" s="217"/>
      <c r="ED258" s="217"/>
      <c r="EE258" s="217"/>
      <c r="EF258" s="13"/>
      <c r="EG258" s="208"/>
    </row>
    <row r="259" spans="1:137" ht="12.75">
      <c r="A259" s="166"/>
      <c r="B259" s="166"/>
      <c r="EF259" s="13"/>
      <c r="EG259" s="208"/>
    </row>
    <row r="260" spans="136:137" ht="12.75">
      <c r="EF260" s="13"/>
      <c r="EG260" s="208"/>
    </row>
    <row r="261" spans="48:137" ht="12.75">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13"/>
      <c r="EG261" s="208"/>
    </row>
    <row r="262" spans="92:137" ht="12.75">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13"/>
      <c r="EG262" s="208"/>
    </row>
    <row r="263" spans="136:137" ht="12.75">
      <c r="EF263" s="13"/>
      <c r="EG263" s="208"/>
    </row>
    <row r="264" spans="48:137" ht="12.75">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13"/>
      <c r="EG264" s="208"/>
    </row>
    <row r="265" spans="48:137" ht="12.75">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13"/>
      <c r="EG265" s="208"/>
    </row>
    <row r="266" spans="48:137" ht="12.75">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13"/>
      <c r="EG266" s="208"/>
    </row>
    <row r="267" spans="48:137" ht="12.75">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13"/>
      <c r="EG267" s="208"/>
    </row>
    <row r="268" spans="48:137" ht="12.75">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13"/>
      <c r="EG268" s="208"/>
    </row>
    <row r="269" spans="48:137" ht="12.75">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13"/>
      <c r="EG269" s="208"/>
    </row>
    <row r="270" spans="48:137" ht="12.75">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13"/>
      <c r="EG270" s="208"/>
    </row>
    <row r="271" spans="48:137" ht="12.75">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13"/>
      <c r="EG271" s="208"/>
    </row>
    <row r="272" spans="48:137" ht="12.75">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13"/>
      <c r="EG272" s="208"/>
    </row>
    <row r="273" spans="48:137" ht="12.75">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EF273" s="13"/>
      <c r="EG273" s="208"/>
    </row>
    <row r="274" spans="48:137" ht="12.75">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13"/>
      <c r="EG274" s="208"/>
    </row>
    <row r="275" spans="48:137" ht="12.75">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13"/>
      <c r="EG275" s="208"/>
    </row>
    <row r="276" spans="48:137" ht="12.75">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13"/>
      <c r="EG276" s="208"/>
    </row>
    <row r="277" spans="48:137" ht="12.75">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13"/>
      <c r="EG277" s="208"/>
    </row>
    <row r="278" spans="48:137" ht="12.75">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13"/>
      <c r="EG278" s="208"/>
    </row>
    <row r="279" spans="1:137" ht="12.75">
      <c r="A279" s="209"/>
      <c r="B279" s="210"/>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EF279" s="13"/>
      <c r="EG279" s="208"/>
    </row>
    <row r="280" spans="48:137" ht="12.75">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13"/>
      <c r="EG280" s="208"/>
    </row>
    <row r="281" spans="48:137" ht="12.75">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13"/>
      <c r="EG281" s="208"/>
    </row>
    <row r="282" spans="48:137" ht="12.75">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13"/>
      <c r="EG282" s="208"/>
    </row>
    <row r="283" spans="48:137" ht="12.75">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EF283" s="13"/>
      <c r="EG283" s="208"/>
    </row>
    <row r="284" spans="48:137" ht="12.75">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EF284" s="13"/>
      <c r="EG284" s="208"/>
    </row>
    <row r="285" spans="48:137" ht="12.75">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13"/>
      <c r="EG285" s="208"/>
    </row>
    <row r="286" spans="136:137" ht="12.75">
      <c r="EF286" s="13"/>
      <c r="EG286" s="208"/>
    </row>
    <row r="287" ht="12.75">
      <c r="EF287" s="13"/>
    </row>
    <row r="288" spans="48:136" ht="12.75">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EF288" s="13"/>
    </row>
    <row r="289" spans="48:136" ht="12.75">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13"/>
    </row>
    <row r="290" spans="48:136" ht="12.75">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EF290" s="13"/>
    </row>
    <row r="291" spans="48:136" ht="12.75">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EF291" s="13"/>
    </row>
    <row r="292" spans="48:136" ht="12.75">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EF292" s="13"/>
    </row>
    <row r="293" spans="48:136" ht="12.75">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EF293" s="13"/>
    </row>
    <row r="294" spans="48:136" ht="12.75">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EF294" s="13"/>
    </row>
    <row r="295" spans="48:136" ht="12.75">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EF295" s="13"/>
    </row>
    <row r="296" spans="1:136" ht="12.75">
      <c r="A296" s="219"/>
      <c r="B296" s="219"/>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EF296" s="13"/>
    </row>
    <row r="297" spans="48:136" ht="12.75">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EF297" s="13"/>
    </row>
    <row r="298" spans="48:136" ht="12.75">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EF298" s="13"/>
    </row>
    <row r="299" spans="48:136" ht="12.75">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EF299" s="13"/>
    </row>
    <row r="300" spans="48:136" ht="12.75">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EF300" s="13"/>
    </row>
    <row r="301" spans="1:136" ht="12.75">
      <c r="A301" s="209"/>
      <c r="B301" s="210"/>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EF301" s="13"/>
    </row>
    <row r="302" spans="48:136" ht="12.75">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N302" s="220"/>
      <c r="CO302" s="220"/>
      <c r="CP302" s="220"/>
      <c r="CQ302" s="220"/>
      <c r="CR302" s="220"/>
      <c r="CS302" s="220"/>
      <c r="CT302" s="220"/>
      <c r="CU302" s="220"/>
      <c r="CV302" s="220"/>
      <c r="CW302" s="220"/>
      <c r="CX302" s="220"/>
      <c r="CY302" s="220"/>
      <c r="CZ302" s="3"/>
      <c r="DA302" s="220"/>
      <c r="DB302" s="220"/>
      <c r="DC302" s="220"/>
      <c r="DD302" s="220"/>
      <c r="DE302" s="220"/>
      <c r="DF302" s="220"/>
      <c r="DG302" s="220"/>
      <c r="DH302" s="220"/>
      <c r="DI302" s="220"/>
      <c r="DJ302" s="220"/>
      <c r="DK302" s="220"/>
      <c r="DL302" s="220"/>
      <c r="DM302" s="220"/>
      <c r="DN302" s="220"/>
      <c r="DO302" s="220"/>
      <c r="DP302" s="220"/>
      <c r="DQ302" s="220"/>
      <c r="DR302" s="220"/>
      <c r="DS302" s="220"/>
      <c r="DT302" s="220"/>
      <c r="DU302" s="220"/>
      <c r="DV302" s="220"/>
      <c r="DW302" s="220"/>
      <c r="DX302" s="220"/>
      <c r="DY302" s="220"/>
      <c r="DZ302" s="220"/>
      <c r="EA302" s="220"/>
      <c r="EB302" s="220"/>
      <c r="EC302" s="220"/>
      <c r="ED302" s="220"/>
      <c r="EE302" s="220"/>
      <c r="EF302" s="13"/>
    </row>
    <row r="303" spans="2:136" ht="12.75">
      <c r="B303" s="214"/>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N303" s="220"/>
      <c r="CO303" s="220"/>
      <c r="CP303" s="220"/>
      <c r="CQ303" s="220"/>
      <c r="CR303" s="220"/>
      <c r="CS303" s="220"/>
      <c r="CT303" s="220"/>
      <c r="CU303" s="220"/>
      <c r="CV303" s="220"/>
      <c r="CW303" s="220"/>
      <c r="CX303" s="220"/>
      <c r="CY303" s="220"/>
      <c r="CZ303" s="3"/>
      <c r="DA303" s="220"/>
      <c r="DB303" s="220"/>
      <c r="DC303" s="220"/>
      <c r="DD303" s="220"/>
      <c r="DE303" s="220"/>
      <c r="DF303" s="220"/>
      <c r="DG303" s="220"/>
      <c r="DH303" s="220"/>
      <c r="DI303" s="220"/>
      <c r="DJ303" s="220"/>
      <c r="DK303" s="220"/>
      <c r="DL303" s="220"/>
      <c r="DM303" s="220"/>
      <c r="DN303" s="220"/>
      <c r="DO303" s="220"/>
      <c r="DP303" s="220"/>
      <c r="DQ303" s="220"/>
      <c r="DR303" s="220"/>
      <c r="DS303" s="220"/>
      <c r="DT303" s="220"/>
      <c r="DU303" s="220"/>
      <c r="DV303" s="220"/>
      <c r="DW303" s="220"/>
      <c r="DX303" s="220"/>
      <c r="DY303" s="220"/>
      <c r="DZ303" s="220"/>
      <c r="EA303" s="220"/>
      <c r="EB303" s="220"/>
      <c r="EC303" s="220"/>
      <c r="ED303" s="220"/>
      <c r="EE303" s="220"/>
      <c r="EF303" s="13"/>
    </row>
    <row r="304" spans="48:136" ht="12.75">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EF304" s="13"/>
    </row>
    <row r="305" spans="48:136" ht="12.75">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EF305" s="13"/>
    </row>
    <row r="306" spans="48:136" ht="12.75">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EF306" s="13"/>
    </row>
    <row r="307" spans="48:136" ht="12.75">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EF307" s="13"/>
    </row>
    <row r="308" spans="48:136" ht="12.75">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EF308" s="13"/>
    </row>
    <row r="309" spans="48:136" ht="12.75">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EF309" s="13"/>
    </row>
    <row r="310" spans="48:136" ht="12.75">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EF310" s="13"/>
    </row>
    <row r="311" ht="12.75">
      <c r="EF311" s="13"/>
    </row>
    <row r="312" spans="48:136" ht="12.75">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EF312" s="13"/>
    </row>
    <row r="313" spans="48:136" ht="12.75">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EF313" s="13"/>
    </row>
    <row r="314" spans="48:136" ht="12.75">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EF314" s="13"/>
    </row>
    <row r="315" spans="48:136" ht="12.75">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EF315" s="13"/>
    </row>
    <row r="316" spans="48:136" ht="12.75">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EF316" s="13"/>
    </row>
    <row r="317" spans="48:136" ht="12.75">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EF317" s="13"/>
    </row>
    <row r="318" spans="48:136" ht="12.75">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EF318" s="13"/>
    </row>
    <row r="319" spans="48:136" ht="12.75">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EF319" s="13"/>
    </row>
    <row r="320" spans="48:136" ht="12.75">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EF320" s="13"/>
    </row>
    <row r="321" spans="48:136" ht="12.75">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EF321" s="13"/>
    </row>
    <row r="322" spans="48:136" ht="12.75">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EF322" s="13"/>
    </row>
    <row r="323" spans="48:136" ht="12.75">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EF323" s="13"/>
    </row>
    <row r="324" spans="1:136" ht="12.75">
      <c r="A324" s="219"/>
      <c r="B324" s="219"/>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EF324" s="13"/>
    </row>
    <row r="325" spans="48:136" ht="12.75">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EF325" s="13"/>
    </row>
    <row r="326" spans="48:136" ht="12.75">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EF326" s="13"/>
    </row>
    <row r="327" spans="48:136" ht="12.75">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EF327" s="13"/>
    </row>
    <row r="328" spans="48:136" ht="12.75">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EF328" s="13"/>
    </row>
    <row r="329" spans="1:136" ht="12.75">
      <c r="A329" s="209"/>
      <c r="B329" s="210"/>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EF329" s="13"/>
    </row>
    <row r="330" spans="48:136" ht="12.75">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13"/>
    </row>
    <row r="331" spans="48:136" ht="12.75">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13"/>
    </row>
    <row r="332" spans="48:136" ht="12.75">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13"/>
    </row>
    <row r="333" spans="48:136" ht="12.75">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13"/>
    </row>
    <row r="334" ht="12.75">
      <c r="EF334" s="13"/>
    </row>
    <row r="335" ht="12.75">
      <c r="EF335" s="13"/>
    </row>
    <row r="336" ht="12.75">
      <c r="EF336" s="13"/>
    </row>
    <row r="337" spans="2:136" ht="23.25" customHeight="1">
      <c r="B337" s="221"/>
      <c r="AV337" s="184"/>
      <c r="AW337" s="184"/>
      <c r="AX337" s="184"/>
      <c r="AY337" s="184"/>
      <c r="AZ337" s="184"/>
      <c r="BA337" s="184"/>
      <c r="BB337" s="184"/>
      <c r="BC337" s="184"/>
      <c r="BD337" s="184"/>
      <c r="BE337" s="184"/>
      <c r="BF337" s="184"/>
      <c r="BG337" s="184"/>
      <c r="BH337" s="184"/>
      <c r="BI337" s="184"/>
      <c r="BJ337" s="184"/>
      <c r="BK337" s="184"/>
      <c r="BL337" s="184"/>
      <c r="BM337" s="184"/>
      <c r="BN337" s="184"/>
      <c r="BO337" s="184"/>
      <c r="BP337" s="184"/>
      <c r="BQ337" s="184"/>
      <c r="BR337" s="184"/>
      <c r="BS337" s="184"/>
      <c r="BT337" s="184"/>
      <c r="BU337" s="184"/>
      <c r="BV337" s="184"/>
      <c r="BW337" s="184"/>
      <c r="BX337" s="184"/>
      <c r="BY337" s="184"/>
      <c r="BZ337" s="184"/>
      <c r="CA337" s="184"/>
      <c r="CB337" s="184"/>
      <c r="CC337" s="184"/>
      <c r="CD337" s="184"/>
      <c r="CE337" s="184"/>
      <c r="CF337" s="184"/>
      <c r="CG337" s="184"/>
      <c r="CH337" s="184"/>
      <c r="CI337" s="184"/>
      <c r="CJ337" s="184"/>
      <c r="CK337" s="184"/>
      <c r="CL337" s="184"/>
      <c r="CN337" s="222"/>
      <c r="CO337" s="222"/>
      <c r="CP337" s="222"/>
      <c r="CQ337" s="222"/>
      <c r="CR337" s="222"/>
      <c r="CS337" s="222"/>
      <c r="CT337" s="222"/>
      <c r="CU337" s="222"/>
      <c r="CV337" s="222"/>
      <c r="CW337" s="222"/>
      <c r="CX337" s="222"/>
      <c r="CY337" s="222"/>
      <c r="CZ337" s="184"/>
      <c r="DA337" s="222"/>
      <c r="DB337" s="222"/>
      <c r="DC337" s="222"/>
      <c r="DD337" s="222"/>
      <c r="DE337" s="222"/>
      <c r="DF337" s="222"/>
      <c r="DG337" s="222"/>
      <c r="DH337" s="222"/>
      <c r="DI337" s="222"/>
      <c r="DJ337" s="222"/>
      <c r="DK337" s="222"/>
      <c r="DL337" s="222"/>
      <c r="DM337" s="222"/>
      <c r="DN337" s="222"/>
      <c r="DO337" s="222"/>
      <c r="DP337" s="222"/>
      <c r="DQ337" s="222"/>
      <c r="DR337" s="223"/>
      <c r="DS337" s="223"/>
      <c r="DT337" s="223"/>
      <c r="DU337" s="223"/>
      <c r="DV337" s="223"/>
      <c r="DW337" s="223"/>
      <c r="DX337" s="223"/>
      <c r="DY337" s="223"/>
      <c r="DZ337" s="223"/>
      <c r="EA337" s="223"/>
      <c r="EB337" s="223"/>
      <c r="EC337" s="223"/>
      <c r="ED337" s="223"/>
      <c r="EE337" s="222"/>
      <c r="EF337" s="13"/>
    </row>
    <row r="338" spans="2:136" ht="12.75">
      <c r="B338" s="221"/>
      <c r="EF338" s="13"/>
    </row>
    <row r="339" spans="2:136" ht="12.75">
      <c r="B339" s="221"/>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N339" s="223"/>
      <c r="CO339" s="223"/>
      <c r="CP339" s="223"/>
      <c r="CQ339" s="223"/>
      <c r="CR339" s="223"/>
      <c r="CS339" s="223"/>
      <c r="CT339" s="223"/>
      <c r="CU339" s="223"/>
      <c r="CV339" s="223"/>
      <c r="CW339" s="223"/>
      <c r="CX339" s="223"/>
      <c r="CY339" s="223"/>
      <c r="CZ339" s="3"/>
      <c r="DA339" s="223"/>
      <c r="DB339" s="223"/>
      <c r="DC339" s="223"/>
      <c r="DD339" s="223"/>
      <c r="DE339" s="223"/>
      <c r="DF339" s="223"/>
      <c r="DG339" s="223"/>
      <c r="DH339" s="223"/>
      <c r="DI339" s="223"/>
      <c r="DJ339" s="223"/>
      <c r="DK339" s="223"/>
      <c r="DL339" s="223"/>
      <c r="DM339" s="223"/>
      <c r="DN339" s="223"/>
      <c r="DO339" s="223"/>
      <c r="DP339" s="223"/>
      <c r="DQ339" s="223"/>
      <c r="DR339" s="223"/>
      <c r="DS339" s="223"/>
      <c r="DT339" s="223"/>
      <c r="DU339" s="223"/>
      <c r="DV339" s="223"/>
      <c r="DW339" s="223"/>
      <c r="DX339" s="223"/>
      <c r="DY339" s="223"/>
      <c r="DZ339" s="223"/>
      <c r="EA339" s="223"/>
      <c r="EB339" s="223"/>
      <c r="EC339" s="223"/>
      <c r="ED339" s="223"/>
      <c r="EE339" s="223"/>
      <c r="EF339" s="13"/>
    </row>
    <row r="340" spans="2:136" ht="12.75">
      <c r="B340" s="221"/>
      <c r="CN340" s="221"/>
      <c r="CO340" s="221"/>
      <c r="CP340" s="221"/>
      <c r="CQ340" s="221"/>
      <c r="CR340" s="221"/>
      <c r="CS340" s="221"/>
      <c r="CT340" s="221"/>
      <c r="CU340" s="221"/>
      <c r="CV340" s="221"/>
      <c r="CW340" s="221"/>
      <c r="CX340" s="221"/>
      <c r="CY340" s="221"/>
      <c r="DA340" s="221"/>
      <c r="DB340" s="221"/>
      <c r="DC340" s="221"/>
      <c r="DD340" s="221"/>
      <c r="DE340" s="221"/>
      <c r="DF340" s="221"/>
      <c r="DG340" s="221"/>
      <c r="DH340" s="221"/>
      <c r="DI340" s="221"/>
      <c r="DJ340" s="221"/>
      <c r="DK340" s="221"/>
      <c r="DL340" s="221"/>
      <c r="DM340" s="221"/>
      <c r="DN340" s="221"/>
      <c r="DO340" s="221"/>
      <c r="DP340" s="221"/>
      <c r="DQ340" s="221"/>
      <c r="DR340" s="221"/>
      <c r="DS340" s="221"/>
      <c r="DT340" s="221"/>
      <c r="DU340" s="221"/>
      <c r="DV340" s="221"/>
      <c r="DW340" s="221"/>
      <c r="DX340" s="221"/>
      <c r="DY340" s="221"/>
      <c r="DZ340" s="221"/>
      <c r="EA340" s="221"/>
      <c r="EB340" s="221"/>
      <c r="EC340" s="221"/>
      <c r="ED340" s="221"/>
      <c r="EE340" s="221"/>
      <c r="EF340" s="13"/>
    </row>
    <row r="341" spans="2:136" ht="12.75">
      <c r="B341" s="221"/>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N341" s="223"/>
      <c r="CO341" s="223"/>
      <c r="CP341" s="223"/>
      <c r="CQ341" s="223"/>
      <c r="CR341" s="223"/>
      <c r="CS341" s="223"/>
      <c r="CT341" s="223"/>
      <c r="CU341" s="223"/>
      <c r="CV341" s="223"/>
      <c r="CW341" s="223"/>
      <c r="CX341" s="223"/>
      <c r="CY341" s="223"/>
      <c r="CZ341" s="3"/>
      <c r="DA341" s="223"/>
      <c r="DB341" s="223"/>
      <c r="DC341" s="223"/>
      <c r="DD341" s="223"/>
      <c r="DE341" s="223"/>
      <c r="DF341" s="223"/>
      <c r="DG341" s="223"/>
      <c r="DH341" s="223"/>
      <c r="DI341" s="223"/>
      <c r="DJ341" s="223"/>
      <c r="DK341" s="223"/>
      <c r="DL341" s="223"/>
      <c r="DM341" s="223"/>
      <c r="DN341" s="223"/>
      <c r="DO341" s="223"/>
      <c r="DP341" s="223"/>
      <c r="DQ341" s="223"/>
      <c r="DR341" s="223"/>
      <c r="DS341" s="223"/>
      <c r="DT341" s="223"/>
      <c r="DU341" s="223"/>
      <c r="DV341" s="223"/>
      <c r="DW341" s="223"/>
      <c r="DX341" s="223"/>
      <c r="DY341" s="223"/>
      <c r="DZ341" s="223"/>
      <c r="EA341" s="223"/>
      <c r="EB341" s="223"/>
      <c r="EC341" s="223"/>
      <c r="ED341" s="223"/>
      <c r="EE341" s="223"/>
      <c r="EF341" s="13"/>
    </row>
    <row r="342" spans="48:136" ht="12.75">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N342" s="223"/>
      <c r="CO342" s="223"/>
      <c r="CP342" s="223"/>
      <c r="CQ342" s="223"/>
      <c r="CR342" s="223"/>
      <c r="CS342" s="223"/>
      <c r="CT342" s="223"/>
      <c r="CU342" s="223"/>
      <c r="CV342" s="223"/>
      <c r="CW342" s="223"/>
      <c r="CX342" s="223"/>
      <c r="CY342" s="223"/>
      <c r="CZ342" s="3"/>
      <c r="DA342" s="223"/>
      <c r="DB342" s="223"/>
      <c r="DC342" s="223"/>
      <c r="DD342" s="223"/>
      <c r="DE342" s="223"/>
      <c r="DF342" s="223"/>
      <c r="DG342" s="223"/>
      <c r="DH342" s="223"/>
      <c r="DI342" s="223"/>
      <c r="DJ342" s="223"/>
      <c r="DK342" s="223"/>
      <c r="DL342" s="223"/>
      <c r="DM342" s="223"/>
      <c r="DN342" s="223"/>
      <c r="DO342" s="223"/>
      <c r="DP342" s="223"/>
      <c r="DQ342" s="223"/>
      <c r="DR342" s="223"/>
      <c r="DS342" s="223"/>
      <c r="DT342" s="223"/>
      <c r="DU342" s="223"/>
      <c r="DV342" s="223"/>
      <c r="DW342" s="223"/>
      <c r="DX342" s="223"/>
      <c r="DY342" s="223"/>
      <c r="DZ342" s="223"/>
      <c r="EA342" s="223"/>
      <c r="EB342" s="223"/>
      <c r="EC342" s="223"/>
      <c r="ED342" s="223"/>
      <c r="EE342" s="223"/>
      <c r="EF342" s="13"/>
    </row>
    <row r="343" spans="48:136" ht="12.75">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N343" s="223"/>
      <c r="CO343" s="223"/>
      <c r="CP343" s="223"/>
      <c r="CQ343" s="223"/>
      <c r="CR343" s="223"/>
      <c r="CS343" s="223"/>
      <c r="CT343" s="223"/>
      <c r="CU343" s="223"/>
      <c r="CV343" s="223"/>
      <c r="CW343" s="223"/>
      <c r="CX343" s="223"/>
      <c r="CY343" s="223"/>
      <c r="CZ343" s="3"/>
      <c r="DA343" s="223"/>
      <c r="DB343" s="223"/>
      <c r="DC343" s="223"/>
      <c r="DD343" s="223"/>
      <c r="DE343" s="223"/>
      <c r="DF343" s="223"/>
      <c r="DG343" s="223"/>
      <c r="DH343" s="223"/>
      <c r="DI343" s="223"/>
      <c r="DJ343" s="223"/>
      <c r="DK343" s="223"/>
      <c r="DL343" s="223"/>
      <c r="DM343" s="223"/>
      <c r="DN343" s="223"/>
      <c r="DO343" s="223"/>
      <c r="DP343" s="223"/>
      <c r="DQ343" s="223"/>
      <c r="DR343" s="223"/>
      <c r="DS343" s="223"/>
      <c r="DT343" s="223"/>
      <c r="DU343" s="223"/>
      <c r="DV343" s="223"/>
      <c r="DW343" s="223"/>
      <c r="DX343" s="223"/>
      <c r="DY343" s="223"/>
      <c r="DZ343" s="223"/>
      <c r="EA343" s="223"/>
      <c r="EB343" s="223"/>
      <c r="EC343" s="223"/>
      <c r="ED343" s="223"/>
      <c r="EE343" s="223"/>
      <c r="EF343" s="13"/>
    </row>
    <row r="344" spans="2:136" ht="12.75">
      <c r="B344" s="221"/>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N344" s="223"/>
      <c r="CO344" s="223"/>
      <c r="CP344" s="223"/>
      <c r="CQ344" s="223"/>
      <c r="CR344" s="223"/>
      <c r="CS344" s="223"/>
      <c r="CT344" s="223"/>
      <c r="CU344" s="223"/>
      <c r="CV344" s="223"/>
      <c r="CW344" s="223"/>
      <c r="CX344" s="223"/>
      <c r="CY344" s="223"/>
      <c r="CZ344" s="3"/>
      <c r="DA344" s="223"/>
      <c r="DB344" s="223"/>
      <c r="DC344" s="223"/>
      <c r="DD344" s="223"/>
      <c r="DE344" s="223"/>
      <c r="DF344" s="223"/>
      <c r="DG344" s="223"/>
      <c r="DH344" s="223"/>
      <c r="DI344" s="223"/>
      <c r="DJ344" s="223"/>
      <c r="DK344" s="223"/>
      <c r="DL344" s="223"/>
      <c r="DM344" s="223"/>
      <c r="DN344" s="223"/>
      <c r="DO344" s="223"/>
      <c r="DP344" s="223"/>
      <c r="DQ344" s="223"/>
      <c r="DR344" s="223"/>
      <c r="DS344" s="223"/>
      <c r="DT344" s="223"/>
      <c r="DU344" s="223"/>
      <c r="DV344" s="223"/>
      <c r="DW344" s="223"/>
      <c r="DX344" s="223"/>
      <c r="DY344" s="223"/>
      <c r="DZ344" s="223"/>
      <c r="EA344" s="223"/>
      <c r="EB344" s="223"/>
      <c r="EC344" s="223"/>
      <c r="ED344" s="223"/>
      <c r="EE344" s="223"/>
      <c r="EF344" s="13"/>
    </row>
    <row r="345" spans="1:136" ht="12.75">
      <c r="A345" s="221"/>
      <c r="B345" s="221"/>
      <c r="CN345" s="221"/>
      <c r="CO345" s="221"/>
      <c r="CP345" s="221"/>
      <c r="CQ345" s="221"/>
      <c r="CR345" s="221"/>
      <c r="CS345" s="221"/>
      <c r="CT345" s="221"/>
      <c r="CU345" s="221"/>
      <c r="CV345" s="221"/>
      <c r="CW345" s="221"/>
      <c r="CX345" s="221"/>
      <c r="CY345" s="221"/>
      <c r="DA345" s="221"/>
      <c r="DB345" s="221"/>
      <c r="DC345" s="221"/>
      <c r="DD345" s="221"/>
      <c r="DE345" s="221"/>
      <c r="DF345" s="221"/>
      <c r="DG345" s="221"/>
      <c r="DH345" s="221"/>
      <c r="DI345" s="221"/>
      <c r="DJ345" s="221"/>
      <c r="DK345" s="221"/>
      <c r="DL345" s="221"/>
      <c r="DM345" s="221"/>
      <c r="DN345" s="221"/>
      <c r="DO345" s="221"/>
      <c r="DP345" s="221"/>
      <c r="DQ345" s="221"/>
      <c r="DR345" s="221"/>
      <c r="DS345" s="221"/>
      <c r="DT345" s="221"/>
      <c r="DU345" s="221"/>
      <c r="DV345" s="221"/>
      <c r="DW345" s="221"/>
      <c r="DX345" s="221"/>
      <c r="DY345" s="221"/>
      <c r="DZ345" s="221"/>
      <c r="EA345" s="221"/>
      <c r="EB345" s="221"/>
      <c r="EC345" s="221"/>
      <c r="ED345" s="221"/>
      <c r="EE345" s="221"/>
      <c r="EF345" s="13"/>
    </row>
    <row r="346" spans="1:136" ht="12.75">
      <c r="A346" s="221"/>
      <c r="B346" s="221"/>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N346" s="223"/>
      <c r="CO346" s="223"/>
      <c r="CP346" s="223"/>
      <c r="CQ346" s="223"/>
      <c r="CR346" s="223"/>
      <c r="CS346" s="223"/>
      <c r="CT346" s="223"/>
      <c r="CU346" s="223"/>
      <c r="CV346" s="223"/>
      <c r="CW346" s="223"/>
      <c r="CX346" s="223"/>
      <c r="CY346" s="223"/>
      <c r="CZ346" s="3"/>
      <c r="DA346" s="223"/>
      <c r="DB346" s="223"/>
      <c r="DC346" s="223"/>
      <c r="DD346" s="223"/>
      <c r="DE346" s="223"/>
      <c r="DF346" s="223"/>
      <c r="DG346" s="223"/>
      <c r="DH346" s="223"/>
      <c r="DI346" s="223"/>
      <c r="DJ346" s="223"/>
      <c r="DK346" s="223"/>
      <c r="DL346" s="223"/>
      <c r="DM346" s="223"/>
      <c r="DN346" s="223"/>
      <c r="DO346" s="223"/>
      <c r="DP346" s="223"/>
      <c r="DQ346" s="223"/>
      <c r="DR346" s="223"/>
      <c r="DS346" s="223"/>
      <c r="DT346" s="223"/>
      <c r="DU346" s="223"/>
      <c r="DV346" s="223"/>
      <c r="DW346" s="223"/>
      <c r="DX346" s="223"/>
      <c r="DY346" s="223"/>
      <c r="DZ346" s="223"/>
      <c r="EA346" s="223"/>
      <c r="EB346" s="223"/>
      <c r="EC346" s="223"/>
      <c r="ED346" s="223"/>
      <c r="EE346" s="223"/>
      <c r="EF346" s="13"/>
    </row>
    <row r="347" spans="1:136" ht="12.75">
      <c r="A347" s="221"/>
      <c r="B347" s="221"/>
      <c r="CN347" s="221"/>
      <c r="CO347" s="221"/>
      <c r="CP347" s="221"/>
      <c r="CQ347" s="221"/>
      <c r="CR347" s="221"/>
      <c r="CS347" s="221"/>
      <c r="CT347" s="221"/>
      <c r="CU347" s="221"/>
      <c r="CV347" s="221"/>
      <c r="CW347" s="221"/>
      <c r="CX347" s="221"/>
      <c r="CY347" s="221"/>
      <c r="DA347" s="221"/>
      <c r="DB347" s="221"/>
      <c r="DC347" s="221"/>
      <c r="DD347" s="221"/>
      <c r="DE347" s="221"/>
      <c r="DF347" s="221"/>
      <c r="DG347" s="221"/>
      <c r="DH347" s="221"/>
      <c r="DI347" s="221"/>
      <c r="DJ347" s="221"/>
      <c r="DK347" s="221"/>
      <c r="DL347" s="221"/>
      <c r="DM347" s="221"/>
      <c r="DN347" s="221"/>
      <c r="DO347" s="221"/>
      <c r="DP347" s="221"/>
      <c r="DQ347" s="221"/>
      <c r="DR347" s="221"/>
      <c r="DS347" s="221"/>
      <c r="DT347" s="221"/>
      <c r="DU347" s="221"/>
      <c r="DV347" s="221"/>
      <c r="DW347" s="221"/>
      <c r="DX347" s="221"/>
      <c r="DY347" s="221"/>
      <c r="DZ347" s="221"/>
      <c r="EA347" s="221"/>
      <c r="EB347" s="221"/>
      <c r="EC347" s="221"/>
      <c r="ED347" s="221"/>
      <c r="EE347" s="221"/>
      <c r="EF347" s="13"/>
    </row>
    <row r="348" spans="1:136" ht="12.75">
      <c r="A348" s="221"/>
      <c r="B348" s="221"/>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N348" s="223"/>
      <c r="CO348" s="223"/>
      <c r="CP348" s="223"/>
      <c r="CQ348" s="223"/>
      <c r="CR348" s="223"/>
      <c r="CS348" s="223"/>
      <c r="CT348" s="223"/>
      <c r="CU348" s="223"/>
      <c r="CV348" s="223"/>
      <c r="CW348" s="223"/>
      <c r="CX348" s="223"/>
      <c r="CY348" s="223"/>
      <c r="CZ348" s="3"/>
      <c r="DA348" s="223"/>
      <c r="DB348" s="223"/>
      <c r="DC348" s="223"/>
      <c r="DD348" s="223"/>
      <c r="DE348" s="223"/>
      <c r="DF348" s="223"/>
      <c r="DG348" s="223"/>
      <c r="DH348" s="223"/>
      <c r="DI348" s="223"/>
      <c r="DJ348" s="223"/>
      <c r="DK348" s="223"/>
      <c r="DL348" s="223"/>
      <c r="DM348" s="223"/>
      <c r="DN348" s="223"/>
      <c r="DO348" s="223"/>
      <c r="DP348" s="223"/>
      <c r="DQ348" s="223"/>
      <c r="DR348" s="223"/>
      <c r="DS348" s="223"/>
      <c r="DT348" s="223"/>
      <c r="DU348" s="223"/>
      <c r="DV348" s="223"/>
      <c r="DW348" s="223"/>
      <c r="DX348" s="223"/>
      <c r="DY348" s="223"/>
      <c r="DZ348" s="223"/>
      <c r="EA348" s="223"/>
      <c r="EB348" s="223"/>
      <c r="EC348" s="223"/>
      <c r="ED348" s="223"/>
      <c r="EE348" s="223"/>
      <c r="EF348" s="13"/>
    </row>
    <row r="349" spans="48:136" ht="12.75">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N349" s="223"/>
      <c r="CO349" s="223"/>
      <c r="CP349" s="223"/>
      <c r="CQ349" s="223"/>
      <c r="CR349" s="223"/>
      <c r="CS349" s="223"/>
      <c r="CT349" s="223"/>
      <c r="CU349" s="223"/>
      <c r="CV349" s="223"/>
      <c r="CW349" s="223"/>
      <c r="CX349" s="223"/>
      <c r="CY349" s="223"/>
      <c r="CZ349" s="3"/>
      <c r="DA349" s="223"/>
      <c r="DB349" s="223"/>
      <c r="DC349" s="223"/>
      <c r="DD349" s="223"/>
      <c r="DE349" s="223"/>
      <c r="DF349" s="223"/>
      <c r="DG349" s="223"/>
      <c r="DH349" s="223"/>
      <c r="DI349" s="223"/>
      <c r="DJ349" s="223"/>
      <c r="DK349" s="223"/>
      <c r="DL349" s="223"/>
      <c r="DM349" s="223"/>
      <c r="DN349" s="223"/>
      <c r="DO349" s="223"/>
      <c r="DP349" s="223"/>
      <c r="DQ349" s="223"/>
      <c r="DR349" s="223"/>
      <c r="DS349" s="223"/>
      <c r="DT349" s="223"/>
      <c r="DU349" s="223"/>
      <c r="DV349" s="223"/>
      <c r="DW349" s="223"/>
      <c r="DX349" s="223"/>
      <c r="DY349" s="223"/>
      <c r="DZ349" s="223"/>
      <c r="EA349" s="223"/>
      <c r="EB349" s="223"/>
      <c r="EC349" s="223"/>
      <c r="ED349" s="223"/>
      <c r="EE349" s="223"/>
      <c r="EF349" s="13"/>
    </row>
    <row r="350" spans="1:136" ht="12.75">
      <c r="A350" s="221"/>
      <c r="B350" s="221"/>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N350" s="223"/>
      <c r="CO350" s="223"/>
      <c r="CP350" s="223"/>
      <c r="CQ350" s="223"/>
      <c r="CR350" s="223"/>
      <c r="CS350" s="223"/>
      <c r="CT350" s="223"/>
      <c r="CU350" s="223"/>
      <c r="CV350" s="223"/>
      <c r="CW350" s="223"/>
      <c r="CX350" s="223"/>
      <c r="CY350" s="223"/>
      <c r="CZ350" s="3"/>
      <c r="DA350" s="223"/>
      <c r="DB350" s="223"/>
      <c r="DC350" s="223"/>
      <c r="DD350" s="223"/>
      <c r="DE350" s="223"/>
      <c r="DF350" s="223"/>
      <c r="DG350" s="223"/>
      <c r="DH350" s="223"/>
      <c r="DI350" s="223"/>
      <c r="DJ350" s="223"/>
      <c r="DK350" s="223"/>
      <c r="DL350" s="223"/>
      <c r="DM350" s="223"/>
      <c r="DN350" s="223"/>
      <c r="DO350" s="223"/>
      <c r="DP350" s="223"/>
      <c r="DQ350" s="223"/>
      <c r="DR350" s="223"/>
      <c r="DS350" s="223"/>
      <c r="DT350" s="223"/>
      <c r="DU350" s="223"/>
      <c r="DV350" s="223"/>
      <c r="DW350" s="223"/>
      <c r="DX350" s="223"/>
      <c r="DY350" s="223"/>
      <c r="DZ350" s="223"/>
      <c r="EA350" s="223"/>
      <c r="EB350" s="223"/>
      <c r="EC350" s="223"/>
      <c r="ED350" s="223"/>
      <c r="EE350" s="223"/>
      <c r="EF350" s="13"/>
    </row>
    <row r="351" spans="1:136" ht="12.75">
      <c r="A351" s="221"/>
      <c r="B351" s="221"/>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N351" s="223"/>
      <c r="CO351" s="223"/>
      <c r="CP351" s="223"/>
      <c r="CQ351" s="223"/>
      <c r="CR351" s="223"/>
      <c r="CS351" s="223"/>
      <c r="CT351" s="223"/>
      <c r="CU351" s="223"/>
      <c r="CV351" s="223"/>
      <c r="CW351" s="223"/>
      <c r="CX351" s="223"/>
      <c r="CY351" s="223"/>
      <c r="CZ351" s="3"/>
      <c r="DA351" s="223"/>
      <c r="DB351" s="223"/>
      <c r="DC351" s="223"/>
      <c r="DD351" s="223"/>
      <c r="DE351" s="223"/>
      <c r="DF351" s="223"/>
      <c r="DG351" s="223"/>
      <c r="DH351" s="223"/>
      <c r="DI351" s="223"/>
      <c r="DJ351" s="223"/>
      <c r="DK351" s="223"/>
      <c r="DL351" s="223"/>
      <c r="DM351" s="223"/>
      <c r="DN351" s="223"/>
      <c r="DO351" s="223"/>
      <c r="DP351" s="223"/>
      <c r="DQ351" s="223"/>
      <c r="DR351" s="223"/>
      <c r="DS351" s="223"/>
      <c r="DT351" s="223"/>
      <c r="DU351" s="223"/>
      <c r="DV351" s="223"/>
      <c r="DW351" s="223"/>
      <c r="DX351" s="223"/>
      <c r="DY351" s="223"/>
      <c r="DZ351" s="223"/>
      <c r="EA351" s="223"/>
      <c r="EB351" s="223"/>
      <c r="EC351" s="223"/>
      <c r="ED351" s="223"/>
      <c r="EE351" s="223"/>
      <c r="EF351" s="13"/>
    </row>
    <row r="352" spans="48:136" ht="12.75">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N352" s="223"/>
      <c r="CO352" s="223"/>
      <c r="CP352" s="223"/>
      <c r="CQ352" s="223"/>
      <c r="CR352" s="223"/>
      <c r="CS352" s="223"/>
      <c r="CT352" s="223"/>
      <c r="CU352" s="223"/>
      <c r="CV352" s="223"/>
      <c r="CW352" s="223"/>
      <c r="CX352" s="223"/>
      <c r="CY352" s="223"/>
      <c r="CZ352" s="3"/>
      <c r="DA352" s="223"/>
      <c r="DB352" s="223"/>
      <c r="DC352" s="223"/>
      <c r="DD352" s="223"/>
      <c r="DE352" s="223"/>
      <c r="DF352" s="223"/>
      <c r="DG352" s="223"/>
      <c r="DH352" s="223"/>
      <c r="DI352" s="223"/>
      <c r="DJ352" s="223"/>
      <c r="DK352" s="223"/>
      <c r="DL352" s="223"/>
      <c r="DM352" s="223"/>
      <c r="DN352" s="223"/>
      <c r="DO352" s="223"/>
      <c r="DP352" s="223"/>
      <c r="DQ352" s="223"/>
      <c r="DR352" s="223"/>
      <c r="DS352" s="223"/>
      <c r="DT352" s="223"/>
      <c r="DU352" s="223"/>
      <c r="DV352" s="223"/>
      <c r="DW352" s="223"/>
      <c r="DX352" s="223"/>
      <c r="DY352" s="223"/>
      <c r="DZ352" s="223"/>
      <c r="EA352" s="223"/>
      <c r="EB352" s="223"/>
      <c r="EC352" s="223"/>
      <c r="ED352" s="223"/>
      <c r="EE352" s="223"/>
      <c r="EF352" s="13"/>
    </row>
    <row r="353" spans="48:136" ht="12.75">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N353" s="223"/>
      <c r="CO353" s="223"/>
      <c r="CP353" s="223"/>
      <c r="CQ353" s="223"/>
      <c r="CR353" s="223"/>
      <c r="CS353" s="223"/>
      <c r="CT353" s="223"/>
      <c r="CU353" s="223"/>
      <c r="CV353" s="223"/>
      <c r="CW353" s="223"/>
      <c r="CX353" s="223"/>
      <c r="CY353" s="223"/>
      <c r="CZ353" s="3"/>
      <c r="DA353" s="223"/>
      <c r="DB353" s="223"/>
      <c r="DC353" s="223"/>
      <c r="DD353" s="223"/>
      <c r="DE353" s="223"/>
      <c r="DF353" s="223"/>
      <c r="DG353" s="223"/>
      <c r="DH353" s="223"/>
      <c r="DI353" s="223"/>
      <c r="DJ353" s="223"/>
      <c r="DK353" s="223"/>
      <c r="DL353" s="223"/>
      <c r="DM353" s="223"/>
      <c r="DN353" s="223"/>
      <c r="DO353" s="223"/>
      <c r="DP353" s="223"/>
      <c r="DQ353" s="223"/>
      <c r="DR353" s="223"/>
      <c r="DS353" s="223"/>
      <c r="DT353" s="223"/>
      <c r="DU353" s="223"/>
      <c r="DV353" s="223"/>
      <c r="DW353" s="223"/>
      <c r="DX353" s="223"/>
      <c r="DY353" s="223"/>
      <c r="DZ353" s="223"/>
      <c r="EA353" s="223"/>
      <c r="EB353" s="223"/>
      <c r="EC353" s="223"/>
      <c r="ED353" s="223"/>
      <c r="EE353" s="223"/>
      <c r="EF353" s="13"/>
    </row>
    <row r="354" spans="1:136" ht="12.75">
      <c r="A354" s="209"/>
      <c r="B354" s="210"/>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N354" s="223"/>
      <c r="CO354" s="223"/>
      <c r="CP354" s="223"/>
      <c r="CQ354" s="223"/>
      <c r="CR354" s="223"/>
      <c r="CS354" s="223"/>
      <c r="CT354" s="223"/>
      <c r="CU354" s="223"/>
      <c r="CV354" s="223"/>
      <c r="CW354" s="223"/>
      <c r="CX354" s="223"/>
      <c r="CY354" s="223"/>
      <c r="CZ354" s="3"/>
      <c r="DA354" s="223"/>
      <c r="DB354" s="223"/>
      <c r="DC354" s="223"/>
      <c r="DD354" s="223"/>
      <c r="DE354" s="223"/>
      <c r="DF354" s="223"/>
      <c r="DG354" s="223"/>
      <c r="DH354" s="223"/>
      <c r="DI354" s="223"/>
      <c r="DJ354" s="223"/>
      <c r="DK354" s="223"/>
      <c r="DL354" s="223"/>
      <c r="DM354" s="223"/>
      <c r="DN354" s="223"/>
      <c r="DO354" s="223"/>
      <c r="DP354" s="223"/>
      <c r="DQ354" s="223"/>
      <c r="DR354" s="223"/>
      <c r="DS354" s="223"/>
      <c r="DT354" s="223"/>
      <c r="DU354" s="223"/>
      <c r="DV354" s="223"/>
      <c r="DW354" s="223"/>
      <c r="DX354" s="223"/>
      <c r="DY354" s="223"/>
      <c r="DZ354" s="223"/>
      <c r="EA354" s="223"/>
      <c r="EB354" s="223"/>
      <c r="EC354" s="223"/>
      <c r="ED354" s="223"/>
      <c r="EE354" s="223"/>
      <c r="EF354" s="13"/>
    </row>
    <row r="355" spans="1:136" ht="12.75">
      <c r="A355" s="221"/>
      <c r="B355" s="221"/>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N355" s="223"/>
      <c r="CO355" s="223"/>
      <c r="CP355" s="223"/>
      <c r="CQ355" s="223"/>
      <c r="CR355" s="223"/>
      <c r="CS355" s="223"/>
      <c r="CT355" s="223"/>
      <c r="CU355" s="223"/>
      <c r="CV355" s="223"/>
      <c r="CW355" s="223"/>
      <c r="CX355" s="223"/>
      <c r="CY355" s="223"/>
      <c r="CZ355" s="3"/>
      <c r="DA355" s="223"/>
      <c r="DB355" s="223"/>
      <c r="DC355" s="223"/>
      <c r="DD355" s="223"/>
      <c r="DE355" s="223"/>
      <c r="DF355" s="223"/>
      <c r="DG355" s="223"/>
      <c r="DH355" s="223"/>
      <c r="DI355" s="223"/>
      <c r="DJ355" s="223"/>
      <c r="DK355" s="223"/>
      <c r="DL355" s="223"/>
      <c r="DM355" s="223"/>
      <c r="DN355" s="223"/>
      <c r="DO355" s="223"/>
      <c r="DP355" s="223"/>
      <c r="DQ355" s="223"/>
      <c r="DR355" s="223"/>
      <c r="DS355" s="223"/>
      <c r="DT355" s="223"/>
      <c r="DU355" s="223"/>
      <c r="DV355" s="223"/>
      <c r="DW355" s="223"/>
      <c r="DX355" s="223"/>
      <c r="DY355" s="223"/>
      <c r="DZ355" s="223"/>
      <c r="EA355" s="223"/>
      <c r="EB355" s="223"/>
      <c r="EC355" s="223"/>
      <c r="ED355" s="223"/>
      <c r="EE355" s="223"/>
      <c r="EF355" s="13"/>
    </row>
    <row r="356" spans="1:136" ht="12.75">
      <c r="A356" s="221"/>
      <c r="B356" s="221"/>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N356" s="223"/>
      <c r="CO356" s="223"/>
      <c r="CP356" s="223"/>
      <c r="CQ356" s="223"/>
      <c r="CR356" s="223"/>
      <c r="CS356" s="223"/>
      <c r="CT356" s="223"/>
      <c r="CU356" s="223"/>
      <c r="CV356" s="223"/>
      <c r="CW356" s="223"/>
      <c r="CX356" s="223"/>
      <c r="CY356" s="223"/>
      <c r="CZ356" s="3"/>
      <c r="DA356" s="223"/>
      <c r="DB356" s="223"/>
      <c r="DC356" s="223"/>
      <c r="DD356" s="223"/>
      <c r="DE356" s="223"/>
      <c r="DF356" s="223"/>
      <c r="DG356" s="223"/>
      <c r="DH356" s="223"/>
      <c r="DI356" s="223"/>
      <c r="DJ356" s="223"/>
      <c r="DK356" s="223"/>
      <c r="DL356" s="223"/>
      <c r="DM356" s="223"/>
      <c r="DN356" s="223"/>
      <c r="DO356" s="223"/>
      <c r="DP356" s="223"/>
      <c r="DQ356" s="223"/>
      <c r="DR356" s="223"/>
      <c r="DS356" s="223"/>
      <c r="DT356" s="223"/>
      <c r="DU356" s="223"/>
      <c r="DV356" s="223"/>
      <c r="DW356" s="223"/>
      <c r="DX356" s="223"/>
      <c r="DY356" s="223"/>
      <c r="DZ356" s="223"/>
      <c r="EA356" s="223"/>
      <c r="EB356" s="223"/>
      <c r="EC356" s="223"/>
      <c r="ED356" s="223"/>
      <c r="EE356" s="223"/>
      <c r="EF356" s="13"/>
    </row>
    <row r="357" spans="1:136" ht="12.75">
      <c r="A357" s="221"/>
      <c r="B357" s="221"/>
      <c r="CN357" s="221"/>
      <c r="CO357" s="221"/>
      <c r="CP357" s="221"/>
      <c r="CQ357" s="221"/>
      <c r="CR357" s="221"/>
      <c r="CS357" s="221"/>
      <c r="CT357" s="221"/>
      <c r="CU357" s="221"/>
      <c r="CV357" s="221"/>
      <c r="CW357" s="221"/>
      <c r="CX357" s="221"/>
      <c r="CY357" s="221"/>
      <c r="DA357" s="221"/>
      <c r="DB357" s="221"/>
      <c r="DC357" s="221"/>
      <c r="DD357" s="221"/>
      <c r="DE357" s="221"/>
      <c r="DF357" s="221"/>
      <c r="DG357" s="221"/>
      <c r="DH357" s="221"/>
      <c r="DI357" s="221"/>
      <c r="DJ357" s="221"/>
      <c r="DK357" s="221"/>
      <c r="DL357" s="221"/>
      <c r="DM357" s="221"/>
      <c r="DN357" s="221"/>
      <c r="DO357" s="221"/>
      <c r="DP357" s="221"/>
      <c r="DQ357" s="221"/>
      <c r="DR357" s="221"/>
      <c r="DS357" s="221"/>
      <c r="DT357" s="221"/>
      <c r="DU357" s="221"/>
      <c r="DV357" s="221"/>
      <c r="DW357" s="221"/>
      <c r="DX357" s="221"/>
      <c r="DY357" s="221"/>
      <c r="DZ357" s="221"/>
      <c r="EA357" s="221"/>
      <c r="EB357" s="221"/>
      <c r="EC357" s="221"/>
      <c r="ED357" s="221"/>
      <c r="EE357" s="221"/>
      <c r="EF357" s="13"/>
    </row>
    <row r="358" spans="1:136" ht="12.75">
      <c r="A358" s="221"/>
      <c r="B358" s="221"/>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N358" s="223"/>
      <c r="CO358" s="223"/>
      <c r="CP358" s="223"/>
      <c r="CQ358" s="223"/>
      <c r="CR358" s="223"/>
      <c r="CS358" s="223"/>
      <c r="CT358" s="223"/>
      <c r="CU358" s="223"/>
      <c r="CV358" s="223"/>
      <c r="CW358" s="223"/>
      <c r="CX358" s="223"/>
      <c r="CY358" s="223"/>
      <c r="CZ358" s="3"/>
      <c r="DA358" s="223"/>
      <c r="DB358" s="223"/>
      <c r="DC358" s="223"/>
      <c r="DD358" s="223"/>
      <c r="DE358" s="223"/>
      <c r="DF358" s="223"/>
      <c r="DG358" s="223"/>
      <c r="DH358" s="223"/>
      <c r="DI358" s="223"/>
      <c r="DJ358" s="223"/>
      <c r="DK358" s="223"/>
      <c r="DL358" s="223"/>
      <c r="DM358" s="223"/>
      <c r="DN358" s="223"/>
      <c r="DO358" s="223"/>
      <c r="DP358" s="223"/>
      <c r="DQ358" s="223"/>
      <c r="DR358" s="223"/>
      <c r="DS358" s="223"/>
      <c r="DT358" s="223"/>
      <c r="DU358" s="223"/>
      <c r="DV358" s="223"/>
      <c r="DW358" s="223"/>
      <c r="DX358" s="223"/>
      <c r="DY358" s="223"/>
      <c r="DZ358" s="223"/>
      <c r="EA358" s="223"/>
      <c r="EB358" s="223"/>
      <c r="EC358" s="223"/>
      <c r="ED358" s="223"/>
      <c r="EE358" s="223"/>
      <c r="EF358" s="13"/>
    </row>
    <row r="359" spans="1:136" ht="12.75">
      <c r="A359" s="221"/>
      <c r="B359" s="221"/>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N359" s="223"/>
      <c r="CO359" s="223"/>
      <c r="CP359" s="223"/>
      <c r="CQ359" s="223"/>
      <c r="CR359" s="223"/>
      <c r="CS359" s="223"/>
      <c r="CT359" s="223"/>
      <c r="CU359" s="223"/>
      <c r="CV359" s="223"/>
      <c r="CW359" s="223"/>
      <c r="CX359" s="223"/>
      <c r="CY359" s="223"/>
      <c r="CZ359" s="3"/>
      <c r="DA359" s="223"/>
      <c r="DB359" s="223"/>
      <c r="DC359" s="223"/>
      <c r="DD359" s="223"/>
      <c r="DE359" s="223"/>
      <c r="DF359" s="223"/>
      <c r="DG359" s="223"/>
      <c r="DH359" s="223"/>
      <c r="DI359" s="223"/>
      <c r="DJ359" s="223"/>
      <c r="DK359" s="223"/>
      <c r="DL359" s="223"/>
      <c r="DM359" s="223"/>
      <c r="DN359" s="223"/>
      <c r="DO359" s="223"/>
      <c r="DP359" s="223"/>
      <c r="DQ359" s="223"/>
      <c r="DR359" s="223"/>
      <c r="DS359" s="223"/>
      <c r="DT359" s="223"/>
      <c r="DU359" s="223"/>
      <c r="DV359" s="223"/>
      <c r="DW359" s="223"/>
      <c r="DX359" s="223"/>
      <c r="DY359" s="223"/>
      <c r="DZ359" s="223"/>
      <c r="EA359" s="223"/>
      <c r="EB359" s="223"/>
      <c r="EC359" s="223"/>
      <c r="ED359" s="223"/>
      <c r="EE359" s="223"/>
      <c r="EF359" s="13"/>
    </row>
    <row r="360" spans="2:136" ht="12.75">
      <c r="B360" s="221"/>
      <c r="EF360" s="13"/>
    </row>
    <row r="361" spans="48:136" ht="12.75">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EF361" s="13"/>
    </row>
    <row r="362" spans="48:136" ht="12.75">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EF362" s="13"/>
    </row>
    <row r="363" spans="48:136" ht="12.75">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EF363" s="13"/>
    </row>
    <row r="364" spans="48:136" ht="12.75">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EF364" s="13"/>
    </row>
    <row r="365" spans="48:136" ht="12.75">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EF365" s="13"/>
    </row>
    <row r="366" spans="48:136" ht="12.75">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EF366" s="13"/>
    </row>
    <row r="367" spans="48:136" ht="12.75">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EF367" s="13"/>
    </row>
    <row r="368" spans="48:136" ht="12.75">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EF368" s="13"/>
    </row>
    <row r="369" spans="48:136" ht="12.75">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EF369" s="13"/>
    </row>
    <row r="370" spans="48:136" ht="12.75">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EF370" s="13"/>
    </row>
    <row r="371" spans="48:136" ht="12.75">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EF371" s="13"/>
    </row>
    <row r="372" spans="1:136" ht="12.75">
      <c r="A372" s="209"/>
      <c r="B372" s="210"/>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EF372" s="13"/>
    </row>
    <row r="373" spans="48:136" ht="12.75">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EF373" s="13"/>
    </row>
    <row r="374" spans="2:136" ht="12.75">
      <c r="B374" s="214"/>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EF374" s="13"/>
    </row>
    <row r="375" spans="48:136" ht="12.75">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EF375" s="13"/>
    </row>
    <row r="376" spans="48:136" ht="12.75">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EF376" s="13"/>
    </row>
    <row r="377" spans="48:136" ht="12.75">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EF377" s="13"/>
    </row>
    <row r="378" spans="48:136" ht="12.75">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EF378" s="13"/>
    </row>
    <row r="379" spans="48:136" ht="12.75">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EF379" s="13"/>
    </row>
    <row r="380" spans="48:136" ht="12.75">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EF380" s="13"/>
    </row>
    <row r="381" spans="48:136" ht="12.75">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EF381" s="13"/>
    </row>
    <row r="382" spans="48:136" ht="12.75">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EF382" s="13"/>
    </row>
    <row r="383" spans="48:136" ht="12.75">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EF383" s="13"/>
    </row>
    <row r="384" spans="48:136" ht="12.75">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13"/>
    </row>
    <row r="385" spans="48:136" ht="12.75">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13"/>
    </row>
    <row r="386" spans="48:136" ht="12.75">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13"/>
    </row>
    <row r="387" spans="1:136" ht="12.75">
      <c r="A387" s="209"/>
      <c r="B387" s="210"/>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EF387" s="13"/>
    </row>
    <row r="388" spans="48:136" ht="12.75">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EF388" s="13"/>
    </row>
    <row r="389" spans="48:136" ht="12.75">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EF389" s="13"/>
    </row>
    <row r="390" spans="48:136" ht="12.75">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EF390" s="13"/>
    </row>
    <row r="391" spans="48:136" ht="12.75">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EF391" s="13"/>
    </row>
    <row r="392" spans="48:136" ht="12.75">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EF392" s="13"/>
    </row>
    <row r="393" spans="48:136" ht="12.75">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EF393" s="13"/>
    </row>
    <row r="394" spans="48:136" ht="12.75">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EF394" s="13"/>
    </row>
    <row r="395" spans="48:136" ht="12.75">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EF395" s="13"/>
    </row>
    <row r="396" spans="48:136" ht="12.75">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EF396" s="13"/>
    </row>
    <row r="397" spans="48:136" ht="12.75">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EF397" s="13"/>
    </row>
    <row r="398" spans="48:136" ht="12.75">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EF398" s="13"/>
    </row>
    <row r="399" spans="48:136" ht="12.75">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EF399" s="13"/>
    </row>
    <row r="400" spans="48:136" ht="12.75">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EF400" s="13"/>
    </row>
    <row r="401" spans="48:136" ht="12.75">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EF401" s="13"/>
    </row>
    <row r="402" spans="48:136" ht="12.75">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EF402" s="13"/>
    </row>
    <row r="403" spans="1:136" ht="12.75">
      <c r="A403" s="209"/>
      <c r="B403" s="210"/>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EF403" s="13"/>
    </row>
    <row r="404" spans="48:136" ht="12.75">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13"/>
    </row>
    <row r="405" spans="48:136" ht="12.75">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13"/>
    </row>
    <row r="406" spans="48:136" ht="12.75">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EF406" s="13"/>
    </row>
    <row r="407" spans="2:136" ht="12.75">
      <c r="B407" s="221"/>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EF407" s="13"/>
    </row>
    <row r="408" spans="1:136" ht="12.75">
      <c r="A408" s="224"/>
      <c r="B408" s="224"/>
      <c r="AV408" s="184"/>
      <c r="AW408" s="184"/>
      <c r="AX408" s="184"/>
      <c r="AY408" s="184"/>
      <c r="AZ408" s="184"/>
      <c r="BA408" s="184"/>
      <c r="BB408" s="184"/>
      <c r="BC408" s="184"/>
      <c r="BD408" s="184"/>
      <c r="BE408" s="184"/>
      <c r="BF408" s="184"/>
      <c r="BG408" s="184"/>
      <c r="BH408" s="184"/>
      <c r="BI408" s="184"/>
      <c r="BJ408" s="184"/>
      <c r="BK408" s="184"/>
      <c r="BL408" s="184"/>
      <c r="BM408" s="184"/>
      <c r="BN408" s="184"/>
      <c r="BO408" s="184"/>
      <c r="BP408" s="184"/>
      <c r="BQ408" s="184"/>
      <c r="BR408" s="184"/>
      <c r="BS408" s="184"/>
      <c r="BT408" s="184"/>
      <c r="BU408" s="184"/>
      <c r="BV408" s="184"/>
      <c r="BW408" s="184"/>
      <c r="BX408" s="184"/>
      <c r="BY408" s="184"/>
      <c r="BZ408" s="184"/>
      <c r="CA408" s="184"/>
      <c r="CB408" s="184"/>
      <c r="CC408" s="184"/>
      <c r="CD408" s="184"/>
      <c r="CE408" s="184"/>
      <c r="CF408" s="184"/>
      <c r="CG408" s="184"/>
      <c r="CH408" s="184"/>
      <c r="CI408" s="184"/>
      <c r="CJ408" s="184"/>
      <c r="CK408" s="184"/>
      <c r="CL408" s="184"/>
      <c r="CN408" s="225"/>
      <c r="CO408" s="225"/>
      <c r="CP408" s="225"/>
      <c r="CQ408" s="225"/>
      <c r="CR408" s="225"/>
      <c r="CS408" s="225"/>
      <c r="CT408" s="225"/>
      <c r="CU408" s="225"/>
      <c r="CV408" s="225"/>
      <c r="CW408" s="225"/>
      <c r="CX408" s="225"/>
      <c r="CY408" s="225"/>
      <c r="CZ408" s="184"/>
      <c r="DA408" s="225"/>
      <c r="DB408" s="225"/>
      <c r="DC408" s="225"/>
      <c r="DD408" s="225"/>
      <c r="DE408" s="225"/>
      <c r="DF408" s="225"/>
      <c r="DG408" s="225"/>
      <c r="DH408" s="225"/>
      <c r="DI408" s="225"/>
      <c r="DJ408" s="225"/>
      <c r="DK408" s="225"/>
      <c r="DL408" s="225"/>
      <c r="DM408" s="225"/>
      <c r="DN408" s="225"/>
      <c r="DO408" s="225"/>
      <c r="DP408" s="225"/>
      <c r="DQ408" s="225"/>
      <c r="DR408" s="244"/>
      <c r="DS408" s="244"/>
      <c r="DT408" s="244"/>
      <c r="DU408" s="244"/>
      <c r="DV408" s="244"/>
      <c r="DW408" s="244"/>
      <c r="DX408" s="244"/>
      <c r="DY408" s="244"/>
      <c r="DZ408" s="244"/>
      <c r="EA408" s="244"/>
      <c r="EB408" s="244"/>
      <c r="EC408" s="244"/>
      <c r="ED408" s="244"/>
      <c r="EE408" s="225"/>
      <c r="EF408" s="13"/>
    </row>
    <row r="409" spans="1:136" ht="12.75">
      <c r="A409" s="224"/>
      <c r="B409" s="224"/>
      <c r="EF409" s="13"/>
    </row>
    <row r="410" spans="1:136" ht="12.75">
      <c r="A410" s="224"/>
      <c r="B410" s="224"/>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13"/>
    </row>
    <row r="411" spans="1:136" ht="12.75">
      <c r="A411" s="224"/>
      <c r="B411" s="224"/>
      <c r="EF411" s="13"/>
    </row>
    <row r="412" spans="1:136" ht="12.75">
      <c r="A412" s="224"/>
      <c r="B412" s="224"/>
      <c r="EF412" s="13"/>
    </row>
    <row r="413" spans="1:136" ht="12.75">
      <c r="A413" s="224"/>
      <c r="B413" s="224"/>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13"/>
    </row>
    <row r="414" spans="1:136" ht="12.75">
      <c r="A414" s="224"/>
      <c r="B414" s="224"/>
      <c r="EF414" s="13"/>
    </row>
    <row r="415" spans="1:136" ht="12.75">
      <c r="A415" s="224"/>
      <c r="B415" s="224"/>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13"/>
    </row>
    <row r="416" spans="1:136" ht="12.75">
      <c r="A416" s="221"/>
      <c r="B416" s="221"/>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EF416" s="13"/>
    </row>
    <row r="417" spans="48:136" ht="12.75">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EF417" s="13"/>
    </row>
    <row r="418" spans="48:136" ht="12.75">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EF418" s="13"/>
    </row>
    <row r="419" spans="48:136" ht="12.75">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EF419" s="13"/>
    </row>
    <row r="420" spans="48:136" ht="12.75">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EF420" s="13"/>
    </row>
    <row r="421" spans="48:136" ht="12.75">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EF421" s="13"/>
    </row>
    <row r="422" spans="48:136" ht="12.75">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EF422" s="13"/>
    </row>
    <row r="423" spans="48:136" ht="12.75">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EF423" s="13"/>
    </row>
    <row r="424" spans="48:136" ht="12.75">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EF424" s="13"/>
    </row>
    <row r="425" spans="48:136" ht="12.75">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EF425" s="13"/>
    </row>
    <row r="426" spans="2:136" ht="12.75">
      <c r="B426" s="221"/>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EF426" s="13"/>
    </row>
    <row r="427" spans="2:136" ht="12.75">
      <c r="B427" s="221"/>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EF427" s="13"/>
    </row>
    <row r="428" spans="2:136" ht="12.75">
      <c r="B428" s="226"/>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N428" s="227"/>
      <c r="CO428" s="227"/>
      <c r="CP428" s="227"/>
      <c r="CQ428" s="227"/>
      <c r="CR428" s="227"/>
      <c r="CS428" s="227"/>
      <c r="CT428" s="227"/>
      <c r="CU428" s="227"/>
      <c r="CV428" s="227"/>
      <c r="CW428" s="227"/>
      <c r="CX428" s="227"/>
      <c r="CY428" s="227"/>
      <c r="CZ428" s="184"/>
      <c r="DA428" s="227"/>
      <c r="DB428" s="227"/>
      <c r="DC428" s="227"/>
      <c r="DD428" s="227"/>
      <c r="DE428" s="227"/>
      <c r="DF428" s="227"/>
      <c r="DG428" s="227"/>
      <c r="DH428" s="227"/>
      <c r="DI428" s="227"/>
      <c r="DJ428" s="227"/>
      <c r="DK428" s="227"/>
      <c r="DL428" s="227"/>
      <c r="DM428" s="227"/>
      <c r="DN428" s="227"/>
      <c r="DO428" s="227"/>
      <c r="DP428" s="227"/>
      <c r="DQ428" s="227"/>
      <c r="DR428" s="228"/>
      <c r="DS428" s="228"/>
      <c r="DT428" s="228"/>
      <c r="DU428" s="228"/>
      <c r="DV428" s="228"/>
      <c r="DW428" s="228"/>
      <c r="DX428" s="228"/>
      <c r="DY428" s="228"/>
      <c r="DZ428" s="228"/>
      <c r="EA428" s="228"/>
      <c r="EB428" s="228"/>
      <c r="EC428" s="228"/>
      <c r="ED428" s="228"/>
      <c r="EE428" s="227"/>
      <c r="EF428" s="13"/>
    </row>
    <row r="429" spans="2:136" ht="12.75">
      <c r="B429" s="226"/>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EF429" s="13"/>
    </row>
    <row r="430" spans="2:136" ht="12.75">
      <c r="B430" s="226"/>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EF430" s="13"/>
    </row>
    <row r="431" spans="2:136" ht="12" customHeight="1">
      <c r="B431" s="226"/>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EF431" s="13"/>
    </row>
    <row r="432" spans="1:136" ht="12.75">
      <c r="A432" s="226"/>
      <c r="B432" s="226"/>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EF432" s="13"/>
    </row>
    <row r="433" spans="1:136" ht="12.75">
      <c r="A433" s="226"/>
      <c r="B433" s="226"/>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N433" s="228"/>
      <c r="CO433" s="228"/>
      <c r="CP433" s="228"/>
      <c r="CQ433" s="228"/>
      <c r="CR433" s="228"/>
      <c r="CS433" s="228"/>
      <c r="CT433" s="228"/>
      <c r="CU433" s="228"/>
      <c r="CV433" s="228"/>
      <c r="CW433" s="228"/>
      <c r="CX433" s="228"/>
      <c r="CY433" s="228"/>
      <c r="CZ433" s="3"/>
      <c r="DA433" s="228"/>
      <c r="DB433" s="228"/>
      <c r="DC433" s="228"/>
      <c r="DD433" s="228"/>
      <c r="DE433" s="228"/>
      <c r="DF433" s="228"/>
      <c r="DG433" s="228"/>
      <c r="DH433" s="228"/>
      <c r="DI433" s="228"/>
      <c r="DJ433" s="228"/>
      <c r="DK433" s="228"/>
      <c r="DL433" s="228"/>
      <c r="DM433" s="228"/>
      <c r="DN433" s="228"/>
      <c r="DO433" s="228"/>
      <c r="DP433" s="228"/>
      <c r="DQ433" s="228"/>
      <c r="DR433" s="228"/>
      <c r="DS433" s="228"/>
      <c r="DT433" s="228"/>
      <c r="DU433" s="228"/>
      <c r="DV433" s="228"/>
      <c r="DW433" s="228"/>
      <c r="DX433" s="228"/>
      <c r="DY433" s="228"/>
      <c r="DZ433" s="228"/>
      <c r="EA433" s="228"/>
      <c r="EB433" s="228"/>
      <c r="EC433" s="228"/>
      <c r="ED433" s="228"/>
      <c r="EE433" s="228"/>
      <c r="EF433" s="13"/>
    </row>
    <row r="434" spans="2:136" ht="12.75">
      <c r="B434" s="221"/>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EF434" s="13"/>
    </row>
    <row r="435" spans="48:136" ht="12.75">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EF435" s="13"/>
    </row>
    <row r="436" spans="48:136" ht="12.75">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13"/>
    </row>
    <row r="437" spans="48:136" ht="12.75">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EF437" s="13"/>
    </row>
    <row r="438" spans="48:136" ht="12.75">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13"/>
    </row>
    <row r="439" spans="48:136" ht="12.75">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EF439" s="13"/>
    </row>
    <row r="440" spans="48:136" ht="12.75">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EF440" s="13"/>
    </row>
    <row r="441" spans="91:136" ht="12.75">
      <c r="CM441" s="3"/>
      <c r="EF441" s="13"/>
    </row>
    <row r="442" spans="91:136" ht="12.75">
      <c r="CM442" s="3"/>
      <c r="EF442" s="13"/>
    </row>
    <row r="443" spans="91:136" ht="12.75">
      <c r="CM443" s="3"/>
      <c r="EF443" s="13"/>
    </row>
    <row r="444" spans="91:136" ht="12.75">
      <c r="CM444" s="3"/>
      <c r="EF444" s="13"/>
    </row>
    <row r="445" spans="91:136" ht="12.75">
      <c r="CM445" s="3"/>
      <c r="EF445" s="13"/>
    </row>
    <row r="446" spans="91:136" ht="12.75">
      <c r="CM446" s="3"/>
      <c r="EF446" s="13"/>
    </row>
    <row r="447" ht="12.75">
      <c r="EF447" s="13"/>
    </row>
    <row r="448" ht="12.75">
      <c r="EF448" s="13"/>
    </row>
    <row r="449" ht="12.75">
      <c r="EF449" s="13"/>
    </row>
    <row r="450" ht="12.75">
      <c r="EF450" s="13"/>
    </row>
  </sheetData>
  <sheetProtection/>
  <mergeCells count="12">
    <mergeCell ref="B2:BB2"/>
    <mergeCell ref="ES3:EX3"/>
    <mergeCell ref="C4:AT4"/>
    <mergeCell ref="AU4:CL4"/>
    <mergeCell ref="CN4:ED4"/>
    <mergeCell ref="EE4:FV4"/>
    <mergeCell ref="B32:CO32"/>
    <mergeCell ref="B31:CO31"/>
    <mergeCell ref="B4:B5"/>
    <mergeCell ref="FE3:FJ3"/>
    <mergeCell ref="B30:FV30"/>
    <mergeCell ref="FL3:FV3"/>
  </mergeCells>
  <printOptions horizontalCentered="1"/>
  <pageMargins left="0" right="0" top="0.5905511811023623" bottom="0.3937007874015748" header="0" footer="0.4724409448818898"/>
  <pageSetup fitToHeight="0" horizontalDpi="600" verticalDpi="600" orientation="landscape" paperSize="8" scale="95" r:id="rId1"/>
  <headerFooter alignWithMargins="0">
    <oddFooter>&amp;L&amp;D
&amp;T&amp;R&amp;F</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51667042</cp:lastModifiedBy>
  <cp:lastPrinted>2015-05-25T15:39:47Z</cp:lastPrinted>
  <dcterms:created xsi:type="dcterms:W3CDTF">2011-07-14T08:04:14Z</dcterms:created>
  <dcterms:modified xsi:type="dcterms:W3CDTF">2015-05-25T15:39:48Z</dcterms:modified>
  <cp:category/>
  <cp:version/>
  <cp:contentType/>
  <cp:contentStatus/>
</cp:coreProperties>
</file>